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8"/>
  </bookViews>
  <sheets>
    <sheet name="prades_trimester" sheetId="13" r:id="rId1"/>
    <sheet name="Annual_pradesh" sheetId="14" r:id="rId2"/>
    <sheet name="homestay_trim" sheetId="15" r:id="rId3"/>
    <sheet name="hmstay_annual" sheetId="16" r:id="rId4"/>
    <sheet name="wl_tm" sheetId="8" r:id="rId5"/>
    <sheet name="wl_ann" sheetId="18" r:id="rId6"/>
    <sheet name="jad_ann" sheetId="17" r:id="rId7"/>
    <sheet name="jadi_trim" sheetId="9" r:id="rId8"/>
    <sheet name="summary total" sheetId="26" r:id="rId9"/>
    <sheet name="seed_trim" sheetId="10" r:id="rId10"/>
    <sheet name="seed_ann" sheetId="19" r:id="rId11"/>
    <sheet name="clean_ann" sheetId="11" r:id="rId12"/>
    <sheet name="Clean_trim" sheetId="21" r:id="rId13"/>
    <sheet name="nati_trim" sheetId="12" r:id="rId14"/>
    <sheet name="nati_ann" sheetId="20" r:id="rId15"/>
    <sheet name="cf_ann" sheetId="22" r:id="rId16"/>
    <sheet name="cf_trim" sheetId="24" r:id="rId17"/>
  </sheets>
  <definedNames>
    <definedName name="_xlnm.Print_Titles" localSheetId="1">Annual_pradesh!$10:$11</definedName>
    <definedName name="_xlnm.Print_Titles" localSheetId="0">prades_trimester!$10:$11</definedName>
  </definedNames>
  <calcPr calcId="152511"/>
</workbook>
</file>

<file path=xl/calcChain.xml><?xml version="1.0" encoding="utf-8"?>
<calcChain xmlns="http://schemas.openxmlformats.org/spreadsheetml/2006/main">
  <c r="M24" i="26" l="1"/>
  <c r="K24" i="26"/>
  <c r="J25" i="26"/>
  <c r="K25" i="26" s="1"/>
  <c r="L25" i="26"/>
  <c r="L27" i="26" s="1"/>
  <c r="M27" i="26" s="1"/>
  <c r="H25" i="26"/>
  <c r="M26" i="26"/>
  <c r="K26" i="26"/>
  <c r="M23" i="26"/>
  <c r="K23" i="26"/>
  <c r="J20" i="26"/>
  <c r="K20" i="26" s="1"/>
  <c r="G20" i="26"/>
  <c r="H18" i="26"/>
  <c r="M18" i="26" s="1"/>
  <c r="K14" i="26"/>
  <c r="H14" i="26"/>
  <c r="J14" i="20"/>
  <c r="K14" i="20" s="1"/>
  <c r="J15" i="20"/>
  <c r="J16" i="20"/>
  <c r="K16" i="20" s="1"/>
  <c r="J17" i="20"/>
  <c r="K17" i="20" s="1"/>
  <c r="J18" i="20"/>
  <c r="K18" i="20" s="1"/>
  <c r="J19" i="20"/>
  <c r="K19" i="20" s="1"/>
  <c r="J20" i="20"/>
  <c r="K20" i="20" s="1"/>
  <c r="J21" i="20"/>
  <c r="K21" i="20" s="1"/>
  <c r="J22" i="20"/>
  <c r="K22" i="20" s="1"/>
  <c r="J23" i="20"/>
  <c r="K23" i="20" s="1"/>
  <c r="G14" i="20"/>
  <c r="G15" i="20"/>
  <c r="K15" i="20" s="1"/>
  <c r="G16" i="20"/>
  <c r="G17" i="20"/>
  <c r="G18" i="20"/>
  <c r="G19" i="20"/>
  <c r="G20" i="20"/>
  <c r="G21" i="20"/>
  <c r="G22" i="20"/>
  <c r="G23" i="20"/>
  <c r="G13" i="20"/>
  <c r="J13" i="20"/>
  <c r="J24" i="20" s="1"/>
  <c r="K24" i="20" s="1"/>
  <c r="J17" i="19"/>
  <c r="J22" i="19"/>
  <c r="K13" i="20" l="1"/>
  <c r="M25" i="26"/>
  <c r="G27" i="26"/>
  <c r="O40" i="13"/>
  <c r="O15" i="21" l="1"/>
  <c r="K19" i="9"/>
  <c r="K15" i="24" l="1"/>
  <c r="O15" i="24"/>
  <c r="P15" i="24" s="1"/>
  <c r="H15" i="24"/>
  <c r="G14" i="24"/>
  <c r="G13" i="24"/>
  <c r="L15" i="22"/>
  <c r="G13" i="22"/>
  <c r="G14" i="22"/>
  <c r="H15" i="22"/>
  <c r="H17" i="26" s="1"/>
  <c r="M17" i="26" s="1"/>
  <c r="L22" i="19" l="1"/>
  <c r="L16" i="26" s="1"/>
  <c r="M16" i="19"/>
  <c r="M17" i="19"/>
  <c r="M15" i="19"/>
  <c r="G16" i="19"/>
  <c r="K16" i="19" s="1"/>
  <c r="G17" i="19"/>
  <c r="K17" i="19" s="1"/>
  <c r="G18" i="19"/>
  <c r="G19" i="19"/>
  <c r="G20" i="19"/>
  <c r="G21" i="19"/>
  <c r="G15" i="19"/>
  <c r="K15" i="19" s="1"/>
  <c r="H22" i="19"/>
  <c r="H16" i="26" s="1"/>
  <c r="O22" i="10"/>
  <c r="P17" i="10"/>
  <c r="J18" i="10"/>
  <c r="J19" i="10"/>
  <c r="J20" i="10"/>
  <c r="J21" i="10"/>
  <c r="J15" i="10"/>
  <c r="J16" i="10"/>
  <c r="J17" i="10"/>
  <c r="K22" i="10"/>
  <c r="G16" i="10"/>
  <c r="G17" i="10"/>
  <c r="G18" i="10"/>
  <c r="G19" i="10"/>
  <c r="G20" i="10"/>
  <c r="G21" i="10"/>
  <c r="G15" i="10"/>
  <c r="H22" i="10"/>
  <c r="M16" i="26" l="1"/>
  <c r="M22" i="19"/>
  <c r="J22" i="10"/>
  <c r="P22" i="10"/>
  <c r="G22" i="19"/>
  <c r="K22" i="19" s="1"/>
  <c r="G22" i="10"/>
  <c r="K15" i="21"/>
  <c r="P14" i="21"/>
  <c r="P15" i="21" s="1"/>
  <c r="J14" i="21"/>
  <c r="J15" i="21" s="1"/>
  <c r="M14" i="11"/>
  <c r="G14" i="9"/>
  <c r="G15" i="9"/>
  <c r="G16" i="9"/>
  <c r="G17" i="9"/>
  <c r="G18" i="9"/>
  <c r="H19" i="9"/>
  <c r="L24" i="20"/>
  <c r="L19" i="26" s="1"/>
  <c r="M23" i="20"/>
  <c r="M22" i="20"/>
  <c r="M21" i="20"/>
  <c r="M20" i="20"/>
  <c r="M18" i="20"/>
  <c r="M17" i="20"/>
  <c r="M16" i="20"/>
  <c r="M15" i="20"/>
  <c r="M14" i="20"/>
  <c r="M13" i="20"/>
  <c r="G14" i="17"/>
  <c r="G15" i="17"/>
  <c r="G16" i="17"/>
  <c r="G17" i="17"/>
  <c r="G18" i="17"/>
  <c r="H19" i="17"/>
  <c r="H15" i="26" s="1"/>
  <c r="G19" i="9" l="1"/>
  <c r="G19" i="17"/>
  <c r="L19" i="17"/>
  <c r="M16" i="17"/>
  <c r="J16" i="17"/>
  <c r="K16" i="17" s="1"/>
  <c r="M15" i="17"/>
  <c r="J15" i="17"/>
  <c r="L18" i="18"/>
  <c r="M17" i="18"/>
  <c r="J17" i="18"/>
  <c r="K17" i="18" s="1"/>
  <c r="M16" i="18"/>
  <c r="J16" i="18"/>
  <c r="K16" i="18" s="1"/>
  <c r="M15" i="18"/>
  <c r="J15" i="18"/>
  <c r="K15" i="18" s="1"/>
  <c r="M14" i="18"/>
  <c r="J14" i="18"/>
  <c r="K18" i="8"/>
  <c r="O18" i="8"/>
  <c r="P18" i="8" s="1"/>
  <c r="O18" i="13"/>
  <c r="O26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13" i="12"/>
  <c r="J13" i="12"/>
  <c r="M13" i="12" s="1"/>
  <c r="N13" i="12" s="1"/>
  <c r="J14" i="12"/>
  <c r="M14" i="12" s="1"/>
  <c r="N14" i="12" s="1"/>
  <c r="J15" i="12"/>
  <c r="M15" i="12" s="1"/>
  <c r="N15" i="12" s="1"/>
  <c r="J16" i="12"/>
  <c r="M16" i="12" s="1"/>
  <c r="N16" i="12" s="1"/>
  <c r="J17" i="12"/>
  <c r="M17" i="12" s="1"/>
  <c r="N17" i="12" s="1"/>
  <c r="J18" i="12"/>
  <c r="M18" i="12" s="1"/>
  <c r="N18" i="12" s="1"/>
  <c r="J19" i="12"/>
  <c r="M19" i="12" s="1"/>
  <c r="N19" i="12" s="1"/>
  <c r="J20" i="12"/>
  <c r="M20" i="12" s="1"/>
  <c r="N20" i="12" s="1"/>
  <c r="J21" i="12"/>
  <c r="M21" i="12" s="1"/>
  <c r="N21" i="12" s="1"/>
  <c r="J22" i="12"/>
  <c r="M22" i="12" s="1"/>
  <c r="N22" i="12" s="1"/>
  <c r="J23" i="12"/>
  <c r="M23" i="12" s="1"/>
  <c r="N23" i="12" s="1"/>
  <c r="J24" i="12"/>
  <c r="M24" i="12" s="1"/>
  <c r="N24" i="12" s="1"/>
  <c r="J25" i="12"/>
  <c r="M25" i="12" s="1"/>
  <c r="N25" i="12" s="1"/>
  <c r="K26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H26" i="12"/>
  <c r="M18" i="18" l="1"/>
  <c r="L14" i="26"/>
  <c r="K15" i="17"/>
  <c r="J19" i="17"/>
  <c r="K19" i="17" s="1"/>
  <c r="M19" i="17"/>
  <c r="L15" i="26"/>
  <c r="M15" i="26" s="1"/>
  <c r="P26" i="12"/>
  <c r="J18" i="18"/>
  <c r="K14" i="18"/>
  <c r="J26" i="12"/>
  <c r="O19" i="9"/>
  <c r="P19" i="9" s="1"/>
  <c r="P16" i="9"/>
  <c r="P15" i="9"/>
  <c r="J18" i="8"/>
  <c r="N18" i="8" s="1"/>
  <c r="L20" i="26" l="1"/>
  <c r="M14" i="26"/>
  <c r="L13" i="16"/>
  <c r="L14" i="16"/>
  <c r="L12" i="16"/>
  <c r="K15" i="16"/>
  <c r="G15" i="16"/>
  <c r="F14" i="16"/>
  <c r="I14" i="16" s="1"/>
  <c r="J14" i="16" s="1"/>
  <c r="F13" i="16"/>
  <c r="I13" i="16" s="1"/>
  <c r="J13" i="16" s="1"/>
  <c r="F12" i="16"/>
  <c r="I12" i="16" s="1"/>
  <c r="J12" i="16" s="1"/>
  <c r="L15" i="16" l="1"/>
  <c r="I15" i="16"/>
  <c r="F15" i="16"/>
  <c r="F13" i="15"/>
  <c r="I13" i="15" s="1"/>
  <c r="L13" i="15" s="1"/>
  <c r="M13" i="15" s="1"/>
  <c r="F14" i="15"/>
  <c r="I14" i="15" s="1"/>
  <c r="L14" i="15" s="1"/>
  <c r="M14" i="15" s="1"/>
  <c r="F12" i="15"/>
  <c r="N15" i="15"/>
  <c r="J15" i="15"/>
  <c r="H15" i="15"/>
  <c r="G15" i="15"/>
  <c r="I12" i="15" s="1"/>
  <c r="O14" i="15"/>
  <c r="O13" i="15"/>
  <c r="O12" i="15"/>
  <c r="L17" i="14"/>
  <c r="L18" i="14"/>
  <c r="L21" i="14"/>
  <c r="L23" i="14"/>
  <c r="L25" i="14"/>
  <c r="L26" i="14"/>
  <c r="L27" i="14"/>
  <c r="L28" i="14"/>
  <c r="L29" i="14"/>
  <c r="L30" i="14"/>
  <c r="L32" i="14"/>
  <c r="L34" i="14"/>
  <c r="L35" i="14"/>
  <c r="L36" i="14"/>
  <c r="L37" i="14"/>
  <c r="L38" i="14"/>
  <c r="L39" i="14"/>
  <c r="L40" i="14"/>
  <c r="L13" i="14"/>
  <c r="L14" i="14" s="1"/>
  <c r="F18" i="14"/>
  <c r="I18" i="14" s="1"/>
  <c r="J18" i="14" s="1"/>
  <c r="F19" i="14"/>
  <c r="F20" i="14"/>
  <c r="F21" i="14"/>
  <c r="I21" i="14" s="1"/>
  <c r="J21" i="14" s="1"/>
  <c r="F22" i="14"/>
  <c r="F23" i="14"/>
  <c r="I23" i="14" s="1"/>
  <c r="J23" i="14" s="1"/>
  <c r="F24" i="14"/>
  <c r="F25" i="14"/>
  <c r="I25" i="14" s="1"/>
  <c r="J25" i="14" s="1"/>
  <c r="F26" i="14"/>
  <c r="I26" i="14" s="1"/>
  <c r="J26" i="14" s="1"/>
  <c r="F27" i="14"/>
  <c r="I27" i="14" s="1"/>
  <c r="J27" i="14" s="1"/>
  <c r="F28" i="14"/>
  <c r="I28" i="14" s="1"/>
  <c r="J28" i="14" s="1"/>
  <c r="F29" i="14"/>
  <c r="I29" i="14" s="1"/>
  <c r="J29" i="14" s="1"/>
  <c r="F30" i="14"/>
  <c r="I30" i="14" s="1"/>
  <c r="J30" i="14" s="1"/>
  <c r="F31" i="14"/>
  <c r="I31" i="14" s="1"/>
  <c r="F32" i="14"/>
  <c r="I32" i="14" s="1"/>
  <c r="J32" i="14" s="1"/>
  <c r="F33" i="14"/>
  <c r="F34" i="14"/>
  <c r="I34" i="14" s="1"/>
  <c r="J34" i="14" s="1"/>
  <c r="F35" i="14"/>
  <c r="I35" i="14" s="1"/>
  <c r="J35" i="14" s="1"/>
  <c r="F36" i="14"/>
  <c r="I36" i="14" s="1"/>
  <c r="J36" i="14" s="1"/>
  <c r="F37" i="14"/>
  <c r="I37" i="14" s="1"/>
  <c r="J37" i="14" s="1"/>
  <c r="F38" i="14"/>
  <c r="I38" i="14" s="1"/>
  <c r="J38" i="14" s="1"/>
  <c r="F39" i="14"/>
  <c r="I39" i="14" s="1"/>
  <c r="J39" i="14" s="1"/>
  <c r="F40" i="14"/>
  <c r="I40" i="14" s="1"/>
  <c r="J40" i="14" s="1"/>
  <c r="F17" i="14"/>
  <c r="I17" i="14" s="1"/>
  <c r="F16" i="14"/>
  <c r="F13" i="14"/>
  <c r="I13" i="14" s="1"/>
  <c r="J13" i="14" s="1"/>
  <c r="J14" i="14" s="1"/>
  <c r="K41" i="14"/>
  <c r="G41" i="14"/>
  <c r="F41" i="14" s="1"/>
  <c r="K14" i="14"/>
  <c r="H14" i="14"/>
  <c r="G14" i="14"/>
  <c r="F14" i="14"/>
  <c r="O13" i="13"/>
  <c r="O14" i="13" s="1"/>
  <c r="N41" i="13"/>
  <c r="J41" i="13"/>
  <c r="G41" i="13"/>
  <c r="H14" i="13"/>
  <c r="J14" i="13"/>
  <c r="K14" i="13"/>
  <c r="M14" i="13"/>
  <c r="N14" i="13"/>
  <c r="G14" i="13"/>
  <c r="I40" i="13"/>
  <c r="I39" i="13"/>
  <c r="F39" i="13"/>
  <c r="M35" i="13"/>
  <c r="M32" i="13"/>
  <c r="M28" i="13"/>
  <c r="M27" i="13"/>
  <c r="M26" i="13"/>
  <c r="M21" i="13"/>
  <c r="F42" i="14" l="1"/>
  <c r="J17" i="14"/>
  <c r="I41" i="14"/>
  <c r="L41" i="14"/>
  <c r="I14" i="14"/>
  <c r="O41" i="13"/>
  <c r="N42" i="13"/>
  <c r="J42" i="13"/>
  <c r="G42" i="14"/>
  <c r="F15" i="15"/>
  <c r="J15" i="16"/>
  <c r="O15" i="15"/>
  <c r="I15" i="15"/>
  <c r="L12" i="15"/>
  <c r="K42" i="14"/>
  <c r="I13" i="13"/>
  <c r="G42" i="13"/>
  <c r="F42" i="13" s="1"/>
  <c r="I38" i="13"/>
  <c r="F38" i="13"/>
  <c r="I37" i="13"/>
  <c r="F37" i="13"/>
  <c r="I36" i="13"/>
  <c r="F36" i="13"/>
  <c r="I35" i="13"/>
  <c r="F35" i="13"/>
  <c r="I34" i="13"/>
  <c r="F34" i="13"/>
  <c r="I33" i="13"/>
  <c r="F33" i="13"/>
  <c r="I32" i="13"/>
  <c r="F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I18" i="13"/>
  <c r="M18" i="13" s="1"/>
  <c r="F18" i="13"/>
  <c r="I17" i="13"/>
  <c r="F17" i="13"/>
  <c r="I16" i="13"/>
  <c r="F16" i="13"/>
  <c r="F13" i="13"/>
  <c r="F14" i="13" s="1"/>
  <c r="J41" i="14" l="1"/>
  <c r="I42" i="14"/>
  <c r="J42" i="14" s="1"/>
  <c r="O42" i="13"/>
  <c r="L13" i="13"/>
  <c r="I14" i="13"/>
  <c r="L42" i="14"/>
  <c r="M12" i="15"/>
  <c r="L15" i="15"/>
  <c r="M15" i="15" s="1"/>
  <c r="F41" i="13"/>
  <c r="I42" i="13"/>
  <c r="I41" i="13"/>
  <c r="M19" i="20" l="1"/>
  <c r="H24" i="20"/>
  <c r="H19" i="26" s="1"/>
  <c r="H20" i="26" l="1"/>
  <c r="M20" i="26" s="1"/>
  <c r="M19" i="26"/>
  <c r="M24" i="20"/>
</calcChain>
</file>

<file path=xl/sharedStrings.xml><?xml version="1.0" encoding="utf-8"?>
<sst xmlns="http://schemas.openxmlformats.org/spreadsheetml/2006/main" count="835" uniqueCount="195">
  <si>
    <t>? xhf/df</t>
  </si>
  <si>
    <t>qm=;+=</t>
  </si>
  <si>
    <t>lqmofsnfk</t>
  </si>
  <si>
    <t>vr{ lzif{s</t>
  </si>
  <si>
    <t>O{sfO</t>
  </si>
  <si>
    <t>jflif{s nIo</t>
  </si>
  <si>
    <t>kl/df0f</t>
  </si>
  <si>
    <t>ef/</t>
  </si>
  <si>
    <t>ah]6</t>
  </si>
  <si>
    <t>Kofs]h</t>
  </si>
  <si>
    <t>rfn' vr{ cGtu{tsf sfo{qmdx?</t>
  </si>
  <si>
    <t>uf]6f</t>
  </si>
  <si>
    <t>Vf</t>
  </si>
  <si>
    <t>rfn' vr{ tkm{ hDdf</t>
  </si>
  <si>
    <t>;/f]sf/jfnfx?sf] a}7s</t>
  </si>
  <si>
    <t>jGohGt' ;+/If0f ;DalGw k|rf/k|;f/</t>
  </si>
  <si>
    <t>jGohGt' ;+/If0fsf nflu /\oflk8 /]:kf]G; l6d kl/rfng</t>
  </si>
  <si>
    <t>dfjg jGohGt' 4Gb Joj:yfkg tyf jGohGt' p4f/</t>
  </si>
  <si>
    <t>hl8a'l6 e08f/0f tyf k|zf]wg s]Gb| :yfkgf lj?jf pTkfbg -xhf/df_</t>
  </si>
  <si>
    <t>s</t>
  </si>
  <si>
    <t>hl8a'l6 pTkfbs ;+sng tyf Jofkf/L lar cGt/lqmof uf]i7L</t>
  </si>
  <si>
    <t>k6s</t>
  </si>
  <si>
    <t>kmf]sn l6d a}7s</t>
  </si>
  <si>
    <t>hl8a'l6 pTkfbg, v]tL lj:tf/, e08f/0f</t>
  </si>
  <si>
    <t>;xsf/L dfkm{t hl8a'l6sf pTkfbg v]tL lj:tf/ e08f/0f k|zf]wg / ahf/Ls/0f</t>
  </si>
  <si>
    <t>g;{/L dd{t, ;'wf/, :t/ pGglt</t>
  </si>
  <si>
    <t>j[If/f]k0f -j[Iff/f]k0f, af/j]/f, uf]8d]n / ;+/If0f cg'bfg ;d]t_</t>
  </si>
  <si>
    <t>x]S6/</t>
  </si>
  <si>
    <t>s[lif jg ljsf; lj:tf/ sfo{qmd</t>
  </si>
  <si>
    <t>s[lif jg k|0ffnL k|j4{g sfo{qmd</t>
  </si>
  <si>
    <t>lglh g;{/L :yfkgfsf] nfuL cg'bfg</t>
  </si>
  <si>
    <t>xl/ofnL k|j4{g sfo{qmd -:jR5 jftfj/0f dxf cleofg_</t>
  </si>
  <si>
    <t>s[ofsnfk</t>
  </si>
  <si>
    <t>;fj{hlgs :yn, ufp+, gu/ ;/;kmfO{ sfo{qmd</t>
  </si>
  <si>
    <t>dxTjk'0f{ /}yfg] jg:ktL tyf jGohGt'sf] clen]lvs/0f</t>
  </si>
  <si>
    <t>^= sfo{qmdsf] gfd M /fli6||o jg ljsf; tyf Joj:yfkg</t>
  </si>
  <si>
    <t>l;d;f/ If]qsf] ;+/If0f tyf Joj:yfkg</t>
  </si>
  <si>
    <t>jg cltqmd0f x6fO Joj:yfkg</t>
  </si>
  <si>
    <t>kof{ko{6g k|j4{g -@)&amp;^ c;f/ ! ut] dfq sfo{ljlw ;+zf]wg e} cfPsf]_</t>
  </si>
  <si>
    <t>jg 89]nf] lgoGq0f tyf Joj:yfkg of]hgf sfof{Gjog</t>
  </si>
  <si>
    <t>dfgj jGohGt' 4Gb Joj:yfkg tyf jGohGt' p4f/</t>
  </si>
  <si>
    <t>jg ck/fw ;"rgf ;+sng</t>
  </si>
  <si>
    <t>d'2fsf] cg';Gwfg txlssft / d'2f bfo/L</t>
  </si>
  <si>
    <t>cltqmd0f tyf rf]/L lgsf;L lgoGq0fsf nfuL u:tL kl/rfng</t>
  </si>
  <si>
    <t>;xeflutfd"ns cltqmd0f, rf]/L s6fgL tyf rf]/L lzsf/L lgoGq0f</t>
  </si>
  <si>
    <t>k|ltzt</t>
  </si>
  <si>
    <t xml:space="preserve"> </t>
  </si>
  <si>
    <t>प्रदेश सरकार</t>
  </si>
  <si>
    <t xml:space="preserve">गण्डकी प्रदेश </t>
  </si>
  <si>
    <t>१ आ. व. २०७५।७६</t>
  </si>
  <si>
    <t>२ मन्त्रालयः उद्योग, पर्यटन, वन तथा वातावरण मन्त्रालय (७०४३४९०१)</t>
  </si>
  <si>
    <t>7 यस वर्षको बजेटः 15330</t>
  </si>
  <si>
    <t>३ कार्यक्रम शिर्षकः  प्रदेश सरकारको कार्यक्रम खर्च (७०४३४३५१)</t>
  </si>
  <si>
    <t>8 स्रोतः प्रदेश सरकार</t>
  </si>
  <si>
    <t>४ कार्यालयको नामः डिभिजन वन कार्यालय, मुस्ताङ्ग</t>
  </si>
  <si>
    <t>9 आयोजना सुरु हुने मितिः २०७५।४।१</t>
  </si>
  <si>
    <t xml:space="preserve">५ स्थानः </t>
  </si>
  <si>
    <t>१0 आयोजना पुरा हुने मितिः २०७६।३।३१</t>
  </si>
  <si>
    <t>६ कार्यक्रम/आयोजनाको नामः उद्योग, पर्यटन, वन तथा वातावरण</t>
  </si>
  <si>
    <t>रु हजारमा</t>
  </si>
  <si>
    <t>क्र सं</t>
  </si>
  <si>
    <t>क्रियाकलाप</t>
  </si>
  <si>
    <t xml:space="preserve">खर्च 
शिर्षक </t>
  </si>
  <si>
    <t>र्इकाइ</t>
  </si>
  <si>
    <t>बार्षिक लक्ष्य</t>
  </si>
  <si>
    <t>तेश्रो चौमासिक लक्ष्य</t>
  </si>
  <si>
    <t xml:space="preserve">परिमाण </t>
  </si>
  <si>
    <t>भार</t>
  </si>
  <si>
    <t xml:space="preserve">बजेट </t>
  </si>
  <si>
    <t xml:space="preserve">भार </t>
  </si>
  <si>
    <t>पुजिगत खर्च अन्तर्गतका कार्यक्रमहरु</t>
  </si>
  <si>
    <t xml:space="preserve">प्रदेशस्तरिय संगठन संरचनाको पुर्वाधार निर्माण तथा सुधार कार्यक्रम </t>
  </si>
  <si>
    <t>प्याकेज</t>
  </si>
  <si>
    <t>क</t>
  </si>
  <si>
    <t xml:space="preserve">पुजीगत खर्च तर्फ जम्मा </t>
  </si>
  <si>
    <t>चालु खर्च अन्तर्गतका कार्यक्रमहरु</t>
  </si>
  <si>
    <t>उच्च प्रविधियुक्त बहुवर्षिय नर्सरी स्थापना तथा संचालन</t>
  </si>
  <si>
    <t>गोटा</t>
  </si>
  <si>
    <t>वन पैदावरमा आधारित उद्योग स्थापनाका लागि सहयोग पुँजीगत अनुदान</t>
  </si>
  <si>
    <t>थान</t>
  </si>
  <si>
    <t>शहरी वन प्रवर्धन तथा उद्यान पार्क निर्माण कार्यक्रम</t>
  </si>
  <si>
    <t>सामुदायीक तथा कबुलियती वन सुधार कार्यक्रम</t>
  </si>
  <si>
    <t>सामुदायीक तथा कवुलियती वन समुह परिचालन तथा क्षमता अभिबृद्धि</t>
  </si>
  <si>
    <t xml:space="preserve">प्याकेज </t>
  </si>
  <si>
    <t>कृषि वन प्रवद्नन कार्यक्रम</t>
  </si>
  <si>
    <t>धार्मिक वन संरक्षण कार्यक्रम</t>
  </si>
  <si>
    <t>निजी वन विकासका लागि प्रोत्साहन</t>
  </si>
  <si>
    <t>पंचासे संरक्षित वन कार्यक्रम</t>
  </si>
  <si>
    <t>मानव र वन्यजन्तु द्बन्द व्यवश्थापन सहयोग</t>
  </si>
  <si>
    <t>राष्ट्रिय वन विकास कार्यक्रम</t>
  </si>
  <si>
    <t>वन अतिक्रमण नियन्त्रण</t>
  </si>
  <si>
    <t>वन अपराध नियन्त्रण</t>
  </si>
  <si>
    <t>वन डढेलो नियन्त्रण तथा रोकथाम</t>
  </si>
  <si>
    <t>वन विउ वगैंचा संरक्षण तथा सुधार कार्यक्रम निरन्तरता</t>
  </si>
  <si>
    <t>वाह्य मिचाहा प्रजातीको नियन्त्रण</t>
  </si>
  <si>
    <t>संकटापन्न तथा लोपोन्मुख वन्यजन्तु संरक्षण कार्यक्रम (हिउँचितुवा, सालक, रेडपाण्डा आदी)</t>
  </si>
  <si>
    <t>सामुदायिक वन कार्ययोजना नविकरण</t>
  </si>
  <si>
    <t>सामुदायिक वन विधान कार्ययोजना निर्माण</t>
  </si>
  <si>
    <t>पकेट क्षेत्रमा जडिबुटि खेती विकास तथा प्रवर्धन</t>
  </si>
  <si>
    <t>सामुदायिक तथा नीजि नर्सरीलाई शोभनिय वनस्पति उत्पादन कार्यमक्रम</t>
  </si>
  <si>
    <t>सामुदायिक वनमा पर्यापर्यटन विकास सहयोग कार्यक्रम</t>
  </si>
  <si>
    <t>सामुदायिक वनमा बैज्ञानिक वन व्यवस्थापन (कार्ययोजना तयारी तथा कार्यान्वयन)</t>
  </si>
  <si>
    <t>ख</t>
  </si>
  <si>
    <t>चालु खर्च तर्फ जम्मा</t>
  </si>
  <si>
    <t>जम्मा (क + ख)</t>
  </si>
  <si>
    <t xml:space="preserve">तेश्रो चौमासिक ljlQo k|utL </t>
  </si>
  <si>
    <t>तेश्रो चौमासिक ef}lts k|utL</t>
  </si>
  <si>
    <t xml:space="preserve">/sd ? </t>
  </si>
  <si>
    <t>;kmf jftfj/0f :j:Yo lhjg hgr]tgf tyf ;/;kmfO{ ;DjlGw sfo{s|d</t>
  </si>
  <si>
    <t>jflif{s ef}lts k|utL</t>
  </si>
  <si>
    <t xml:space="preserve">jflif{s ljlQo k|utL </t>
  </si>
  <si>
    <t>k|b]z ;/sf/</t>
  </si>
  <si>
    <t>cf=j= @)&amp;%÷)&amp;^</t>
  </si>
  <si>
    <r>
      <rPr>
        <sz val="14"/>
        <rFont val="Preeti"/>
      </rPr>
      <t>sfo{s|d</t>
    </r>
    <r>
      <rPr>
        <sz val="14"/>
        <rFont val="Calibri"/>
        <family val="2"/>
      </rPr>
      <t>/</t>
    </r>
    <r>
      <rPr>
        <sz val="14"/>
        <rFont val="Preeti"/>
      </rPr>
      <t>cfof]hgfsf] gfd M</t>
    </r>
    <r>
      <rPr>
        <sz val="12"/>
        <rFont val="Preeti"/>
      </rPr>
      <t xml:space="preserve"> </t>
    </r>
    <r>
      <rPr>
        <sz val="14"/>
        <rFont val="Preeti"/>
      </rPr>
      <t>:yflgo tx;+usf] ;xsfo{df xf]d:6]df ko{6g k"jfwf/ ljsf; ug{ k"+lhut cg'bfg</t>
    </r>
  </si>
  <si>
    <t>/sd ?= xhf/df</t>
  </si>
  <si>
    <t>l;=g+=</t>
  </si>
  <si>
    <t>sfo{s|d÷ls|ofsnfk</t>
  </si>
  <si>
    <t>vr{ 
lzif{s</t>
  </si>
  <si>
    <t>OsfO{</t>
  </si>
  <si>
    <t>s}lkmot</t>
  </si>
  <si>
    <t>jh]6</t>
  </si>
  <si>
    <t>/sd ?=</t>
  </si>
  <si>
    <t>c_</t>
  </si>
  <si>
    <t>k"+lhut vr{ cGtu{tsf sfo{s|dx?</t>
  </si>
  <si>
    <t>:yflgo tx;+usf] ;xsfo{df xf]d:6]df ko{6g k"jfwf/ ljsf; ug{ k"+lhut cg'bfg</t>
  </si>
  <si>
    <t>k"+lhut vr{ sfo{s|dsf] hDdf</t>
  </si>
  <si>
    <r>
      <t xml:space="preserve">dGqfno M </t>
    </r>
    <r>
      <rPr>
        <sz val="14"/>
        <rFont val="Preeti"/>
      </rPr>
      <t xml:space="preserve">pBf]u, ko{6g, jg tyf jftfj/0f dGqfno </t>
    </r>
    <r>
      <rPr>
        <b/>
        <sz val="14"/>
        <rFont val="Preeti"/>
      </rPr>
      <t xml:space="preserve">
sfo{s|d lzif{s M </t>
    </r>
    <r>
      <rPr>
        <sz val="14"/>
        <rFont val="Preeti"/>
      </rPr>
      <t>k|b]z ;/sf/sf] sfo{s|d vr{ -&amp;)$#$#%!_</t>
    </r>
  </si>
  <si>
    <r>
      <t xml:space="preserve">lhNnf M </t>
    </r>
    <r>
      <rPr>
        <b/>
        <sz val="14"/>
        <rFont val="Preeti"/>
      </rPr>
      <t>d':tf8=</t>
    </r>
  </si>
  <si>
    <t>ysfnL ;fd'bflos xf]d:6] 3/khf]8=, d':tf8=</t>
  </si>
  <si>
    <t>d/f8= ;fd'bflos xf]d:6], Nxf] 3]s/ bfdf]b/s'08</t>
  </si>
  <si>
    <t>r'dh'8= ;fd'bflos xf]d:6] nf]dfGyf8=</t>
  </si>
  <si>
    <t>t]&gt;f] rf}dfl;s nIo</t>
  </si>
  <si>
    <t>t]]&gt;f]] rf}dfl;s 
ef}lts k|utL</t>
  </si>
  <si>
    <t xml:space="preserve">t]]&gt;f] rf}dfl;s 
ljlQo k|utL </t>
  </si>
  <si>
    <t>jflif{s
ef}lts k|utL</t>
  </si>
  <si>
    <t xml:space="preserve">jflif{s
ljlQo k|utL </t>
  </si>
  <si>
    <r>
      <t xml:space="preserve">६ कार्यक्रम/आयोजनाको नामः </t>
    </r>
    <r>
      <rPr>
        <sz val="11"/>
        <rFont val="Preeti"/>
      </rPr>
      <t>jGo hGt' ;+/If0f</t>
    </r>
  </si>
  <si>
    <t>तेश्रो चौमासिक nIo</t>
  </si>
  <si>
    <r>
      <t>६ कार्यक्रम/आयोजनाको नामः</t>
    </r>
    <r>
      <rPr>
        <sz val="11"/>
        <rFont val="Preeti"/>
      </rPr>
      <t xml:space="preserve"> hl8j'l6 ljsf; </t>
    </r>
  </si>
  <si>
    <t>cg'udg d'Nof+sg tyf sfo{s|d sfof{Gjog e|d0f vr{</t>
  </si>
  <si>
    <t xml:space="preserve">sfof{no ;+rfng vr{ </t>
  </si>
  <si>
    <t>l8lehg jg sfof{no, d':tfª</t>
  </si>
  <si>
    <t>jflif{s 
ef}lts k|utL</t>
  </si>
  <si>
    <t xml:space="preserve">s}lkmot </t>
  </si>
  <si>
    <r>
      <t xml:space="preserve">६ कार्यक्रम/आयोजनाको नामः </t>
    </r>
    <r>
      <rPr>
        <sz val="12"/>
        <rFont val="Preeti"/>
      </rPr>
      <t>g]kfn :JR5 jftfj/0f cleofg</t>
    </r>
  </si>
  <si>
    <r>
      <t xml:space="preserve">६ कार्यक्रम/आयोजनाको नामः </t>
    </r>
    <r>
      <rPr>
        <sz val="11"/>
        <rFont val="Preeti"/>
      </rPr>
      <t>g]kfn :jR5 jftfj/0f cleofg</t>
    </r>
  </si>
  <si>
    <t xml:space="preserve">? Xhf/df </t>
  </si>
  <si>
    <t xml:space="preserve">t]&gt;f] rf}dfl;s </t>
  </si>
  <si>
    <t>nIo</t>
  </si>
  <si>
    <t xml:space="preserve"> ef}lts k|utL</t>
  </si>
  <si>
    <t xml:space="preserve"> ljlQo k|utL </t>
  </si>
  <si>
    <t>!</t>
  </si>
  <si>
    <r>
      <t xml:space="preserve">६ कार्यक्रम/आयोजनाको नामः </t>
    </r>
    <r>
      <rPr>
        <sz val="11"/>
        <rFont val="Preeti"/>
      </rPr>
      <t>j[If ;'wf/ j[Iff/f]k0f lglh jg ljsf;</t>
    </r>
  </si>
  <si>
    <r>
      <t xml:space="preserve">६ कार्यक्रम/आयोजनाको नामः </t>
    </r>
    <r>
      <rPr>
        <sz val="12"/>
        <rFont val="Preeti"/>
      </rPr>
      <t>j[If ;'wf/ j[Iff/f]k0f lglh jg ljsf;</t>
    </r>
  </si>
  <si>
    <r>
      <t>gLlh jg btf{ ug{ nfUg] /fhZj vr{ cg'bfg -%)))</t>
    </r>
    <r>
      <rPr>
        <sz val="14"/>
        <rFont val="Calibri"/>
        <family val="2"/>
      </rPr>
      <t>₋</t>
    </r>
    <r>
      <rPr>
        <sz val="14"/>
        <rFont val="Preeti"/>
      </rPr>
      <t>k|lt jg_</t>
    </r>
  </si>
  <si>
    <t>तेश्रो चौमासिक</t>
  </si>
  <si>
    <t xml:space="preserve"> nIo</t>
  </si>
  <si>
    <r>
      <t>;dGjo a}7s -cltqmd0f lgoGq0f ;dGjo ;ldlt</t>
    </r>
    <r>
      <rPr>
        <sz val="12"/>
        <rFont val="Calibri"/>
        <family val="2"/>
      </rPr>
      <t>⁄</t>
    </r>
    <r>
      <rPr>
        <sz val="12"/>
        <rFont val="Preeti"/>
      </rPr>
      <t>jg If]q ;dGjo ;ldlt</t>
    </r>
    <r>
      <rPr>
        <sz val="12"/>
        <rFont val="Calibri"/>
        <family val="2"/>
      </rPr>
      <t>₋</t>
    </r>
    <r>
      <rPr>
        <sz val="12"/>
        <rFont val="Times New Roman"/>
        <family val="1"/>
      </rPr>
      <t>WCCB</t>
    </r>
    <r>
      <rPr>
        <sz val="12"/>
        <rFont val="Preeti"/>
      </rPr>
      <t xml:space="preserve"> ;dGjo a}7s jf ;+:yfut ljsf; ug]{</t>
    </r>
  </si>
  <si>
    <r>
      <t xml:space="preserve">k~rjlif{o of]hgf tof/L </t>
    </r>
    <r>
      <rPr>
        <sz val="12"/>
        <rFont val="Times New Roman"/>
        <family val="1"/>
      </rPr>
      <t>IEE</t>
    </r>
    <r>
      <rPr>
        <sz val="12"/>
        <rFont val="Preeti"/>
      </rPr>
      <t xml:space="preserve"> ;d]t</t>
    </r>
  </si>
  <si>
    <r>
      <t>;dGjo a}7s -cltqmd0f lgoGq0f ;dGjo ;ldlt</t>
    </r>
    <r>
      <rPr>
        <sz val="11"/>
        <rFont val="Calibri"/>
        <family val="2"/>
      </rPr>
      <t>⁄</t>
    </r>
    <r>
      <rPr>
        <sz val="11"/>
        <rFont val="Preeti"/>
      </rPr>
      <t>jg If]q ;dGjo ;ldlt</t>
    </r>
    <r>
      <rPr>
        <sz val="11"/>
        <rFont val="Calibri"/>
        <family val="2"/>
      </rPr>
      <t>₋</t>
    </r>
    <r>
      <rPr>
        <sz val="11"/>
        <rFont val="Times New Roman"/>
        <family val="1"/>
      </rPr>
      <t>WCCB</t>
    </r>
    <r>
      <rPr>
        <sz val="11"/>
        <rFont val="Preeti"/>
      </rPr>
      <t xml:space="preserve"> ;dGjo a}7s jf ;+:yfut ljsf; ug]{</t>
    </r>
  </si>
  <si>
    <r>
      <t xml:space="preserve">k~rjlif{o of]hgf tof/L </t>
    </r>
    <r>
      <rPr>
        <sz val="11"/>
        <rFont val="Times New Roman"/>
        <family val="1"/>
      </rPr>
      <t>IEE</t>
    </r>
    <r>
      <rPr>
        <sz val="11"/>
        <rFont val="Preeti"/>
      </rPr>
      <t xml:space="preserve"> ;d]t</t>
    </r>
  </si>
  <si>
    <t>jflif{s</t>
  </si>
  <si>
    <t xml:space="preserve">ljlQo k|utL </t>
  </si>
  <si>
    <t>ef}lts k|utL</t>
  </si>
  <si>
    <t xml:space="preserve">jh]6 ? xhf/df </t>
  </si>
  <si>
    <t xml:space="preserve">तेश्रो चौमासिक </t>
  </si>
  <si>
    <t>Ps sni6/ Ps pTkfbg M cd[;f], e'O{s6x/, cn}rL, af+; tyf cGo u}x|sfi7 jg k}bfjf/</t>
  </si>
  <si>
    <t>pTkfbg</t>
  </si>
  <si>
    <t>;fd'bflos jgdf p2dlzntf clej[l4</t>
  </si>
  <si>
    <t>^= sfo{qmdsf] gfd M ;fd'bflos tyf sj'lnotL jg</t>
  </si>
  <si>
    <t>t]&gt;f] rf}dfl;s</t>
  </si>
  <si>
    <r>
      <rPr>
        <sz val="14"/>
        <rFont val="Preeti"/>
      </rPr>
      <t>sfo{s|d</t>
    </r>
    <r>
      <rPr>
        <sz val="14"/>
        <rFont val="Calibri"/>
        <family val="2"/>
      </rPr>
      <t>/</t>
    </r>
    <r>
      <rPr>
        <sz val="14"/>
        <rFont val="Preeti"/>
      </rPr>
      <t>cfof]hgfsf] gfd M</t>
    </r>
    <r>
      <rPr>
        <sz val="12"/>
        <rFont val="Preeti"/>
      </rPr>
      <t xml:space="preserve"> </t>
    </r>
    <r>
      <rPr>
        <sz val="14"/>
        <rFont val="Preeti"/>
      </rPr>
      <t>:yflgo tx;+usf] ;xsfo{df xf]d:6]df ko{6g k"jf{wf/ ljsf; ug{ k"+lhut cg'bfg</t>
    </r>
  </si>
  <si>
    <t>;+l3o ;/sf/jf6 x:tfGtl/t ;zt{ sfo{s|d  (७०४३४३(१</t>
  </si>
  <si>
    <t>jGohGt' ;+/If0f</t>
  </si>
  <si>
    <t>hl8j'l6 ljsf;</t>
  </si>
  <si>
    <t>j[If ;'wf/</t>
  </si>
  <si>
    <t>;fd'bflos  tyf sj'lnotL jg ljsf;</t>
  </si>
  <si>
    <t>g]kfn :jR5 jftfj/0f cleofg</t>
  </si>
  <si>
    <t xml:space="preserve"> /fli6o jg ljsf; tyf Joj:yfkg</t>
  </si>
  <si>
    <t xml:space="preserve">s'n k|b]z tkm{ </t>
  </si>
  <si>
    <t xml:space="preserve">s'n ;+3 tkm{ </t>
  </si>
  <si>
    <r>
      <t xml:space="preserve">३ कार्यक्रम शिर्षकः </t>
    </r>
    <r>
      <rPr>
        <sz val="10"/>
        <rFont val="Preeti"/>
      </rPr>
      <t xml:space="preserve"> </t>
    </r>
  </si>
  <si>
    <t xml:space="preserve">7 यस वर्षको बजेटः </t>
  </si>
  <si>
    <t>k|b]z ;/sf/sf] sfo{s|d (७०४३४३%!</t>
  </si>
  <si>
    <t xml:space="preserve"> k|utL k|ltj]bg</t>
  </si>
  <si>
    <t>k|utL k|ljt]bg</t>
  </si>
  <si>
    <t>k|utL k|ltj]bg</t>
  </si>
  <si>
    <r>
      <t>cf=j=</t>
    </r>
    <r>
      <rPr>
        <b/>
        <sz val="12"/>
        <rFont val="Fontasy Himali"/>
        <family val="5"/>
      </rPr>
      <t>075/076</t>
    </r>
    <r>
      <rPr>
        <b/>
        <sz val="16"/>
        <rFont val="Preeti"/>
      </rPr>
      <t xml:space="preserve"> sf] t]&gt;f] rf}dfl;ssf] nIo / k|ult ljj/0f</t>
    </r>
  </si>
  <si>
    <t>वार्षिक k|utL k|ltj]bg</t>
  </si>
  <si>
    <r>
      <t xml:space="preserve">३ कार्यक्रम शिर्षकः </t>
    </r>
    <r>
      <rPr>
        <sz val="10"/>
        <rFont val="Preeti"/>
      </rPr>
      <t xml:space="preserve"> ;+l3o ;/sf/jf6 x:tfGtl/t ;zt{ sfo{s|d  </t>
    </r>
    <r>
      <rPr>
        <sz val="8"/>
        <rFont val="Kalimati"/>
        <charset val="1"/>
      </rPr>
      <t>(७०४३४३9१)</t>
    </r>
  </si>
  <si>
    <t xml:space="preserve">२ मन्त्रालयः उद्योग, पर्यटन, वन तथा वातावरण मन्त्रालय </t>
  </si>
  <si>
    <r>
      <t>६ कार्यक्रम/आयोजनाको नामः</t>
    </r>
    <r>
      <rPr>
        <sz val="11"/>
        <rFont val="Preeti"/>
      </rPr>
      <t xml:space="preserve">  </t>
    </r>
  </si>
  <si>
    <t xml:space="preserve">jflif{s 
ljlQo k|utL </t>
  </si>
  <si>
    <t xml:space="preserve">hDdf </t>
  </si>
  <si>
    <r>
      <t>४ कार्यालयको नामः</t>
    </r>
    <r>
      <rPr>
        <sz val="16"/>
        <rFont val="Kalimati"/>
        <charset val="1"/>
      </rPr>
      <t xml:space="preserve"> डिभिजन वन कार्यालय, मुस्ताङ्ग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</si>
</sst>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00439]0"/>
    <numFmt numFmtId="165" formatCode="0.0"/>
    <numFmt numFmtId="166" formatCode="0.0000000000000"/>
    <numFmt numFmtId="167" formatCode="0.000"/>
  </numFmts>
  <fonts count="93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4"/>
      <color rgb="FF000000"/>
      <name val="Preeti"/>
    </font>
    <font>
      <sz val="14"/>
      <color rgb="FF000000"/>
      <name val="FONTASY_ HIMALI_ TT"/>
      <family val="5"/>
    </font>
    <font>
      <sz val="14"/>
      <color rgb="FF000000"/>
      <name val="Preeti"/>
    </font>
    <font>
      <sz val="12"/>
      <color rgb="FF000000"/>
      <name val="FONTASY_ HIMALI_ TT"/>
      <family val="5"/>
    </font>
    <font>
      <b/>
      <sz val="14"/>
      <color rgb="FF000000"/>
      <name val="FONTASY_ HIMALI_ TT"/>
      <family val="5"/>
    </font>
    <font>
      <b/>
      <sz val="14"/>
      <color rgb="FF00B050"/>
      <name val="FONTASY_ HIMALI_ TT"/>
      <family val="5"/>
    </font>
    <font>
      <sz val="14"/>
      <name val="Preeti"/>
    </font>
    <font>
      <sz val="14"/>
      <name val="FONTASY_ HIMALI_ TT"/>
      <family val="5"/>
    </font>
    <font>
      <sz val="11"/>
      <color theme="1"/>
      <name val="Fontasy Himali"/>
      <family val="5"/>
    </font>
    <font>
      <sz val="12"/>
      <color rgb="FF000000"/>
      <name val="FONTASY_ HIMALI_ TT"/>
      <family val="5"/>
    </font>
    <font>
      <sz val="8"/>
      <name val="Kalimati"/>
      <charset val="1"/>
    </font>
    <font>
      <b/>
      <sz val="8"/>
      <name val="Kalimati"/>
      <charset val="1"/>
    </font>
    <font>
      <b/>
      <i/>
      <sz val="8"/>
      <name val="Kalimati"/>
      <charset val="1"/>
    </font>
    <font>
      <sz val="8"/>
      <color theme="1"/>
      <name val="Kalimati"/>
      <charset val="1"/>
    </font>
    <font>
      <sz val="8"/>
      <color indexed="8"/>
      <name val="Kalimati"/>
      <charset val="1"/>
    </font>
    <font>
      <sz val="8"/>
      <color theme="3"/>
      <name val="Kalimati"/>
      <charset val="1"/>
    </font>
    <font>
      <b/>
      <sz val="8"/>
      <color indexed="8"/>
      <name val="Kalimati"/>
      <charset val="1"/>
    </font>
    <font>
      <b/>
      <sz val="10"/>
      <name val="Preeti"/>
    </font>
    <font>
      <b/>
      <sz val="8"/>
      <name val="Fontasy Himali"/>
      <family val="5"/>
    </font>
    <font>
      <sz val="8"/>
      <name val="Fontasy Himali"/>
      <family val="5"/>
    </font>
    <font>
      <sz val="8"/>
      <color theme="1"/>
      <name val="Fontasy Himali"/>
      <family val="5"/>
    </font>
    <font>
      <sz val="9"/>
      <name val="Preeti"/>
    </font>
    <font>
      <sz val="10"/>
      <name val="Preeti"/>
    </font>
    <font>
      <sz val="11"/>
      <name val="Preeti"/>
    </font>
    <font>
      <b/>
      <sz val="9"/>
      <name val="Preeti"/>
    </font>
    <font>
      <sz val="16"/>
      <name val="Preeti"/>
    </font>
    <font>
      <sz val="16"/>
      <color theme="1"/>
      <name val="Preeti"/>
    </font>
    <font>
      <b/>
      <sz val="12"/>
      <name val="Preeti"/>
    </font>
    <font>
      <b/>
      <sz val="16"/>
      <name val="Preeti"/>
    </font>
    <font>
      <b/>
      <sz val="14"/>
      <name val="Preeti"/>
    </font>
    <font>
      <sz val="12"/>
      <name val="Preeti"/>
    </font>
    <font>
      <sz val="14"/>
      <name val="Calibri"/>
      <family val="2"/>
    </font>
    <font>
      <b/>
      <sz val="11"/>
      <name val="Preeti"/>
    </font>
    <font>
      <sz val="10"/>
      <name val="Fontasy Himali"/>
      <family val="5"/>
    </font>
    <font>
      <sz val="11"/>
      <name val="Calibri"/>
      <family val="2"/>
      <scheme val="minor"/>
    </font>
    <font>
      <sz val="10"/>
      <color theme="1"/>
      <name val="Fontasy Himali"/>
      <family val="5"/>
    </font>
    <font>
      <b/>
      <sz val="10"/>
      <name val="Fontasy Himali"/>
      <family val="5"/>
    </font>
    <font>
      <sz val="9"/>
      <color theme="1"/>
      <name val="Fontasy Himali"/>
      <family val="5"/>
    </font>
    <font>
      <sz val="9"/>
      <color theme="1"/>
      <name val="Preeti"/>
    </font>
    <font>
      <sz val="9"/>
      <color theme="1"/>
      <name val="Calibri"/>
      <family val="2"/>
      <scheme val="minor"/>
    </font>
    <font>
      <b/>
      <sz val="12"/>
      <color rgb="FFFF0000"/>
      <name val="Preeti"/>
    </font>
    <font>
      <b/>
      <sz val="8"/>
      <name val="Shangrila Hybrid"/>
      <family val="5"/>
    </font>
    <font>
      <b/>
      <sz val="9"/>
      <name val="Shangrila Hybrid"/>
      <family val="5"/>
    </font>
    <font>
      <b/>
      <sz val="9"/>
      <color rgb="FFFF0000"/>
      <name val="Shangrila Hybrid"/>
      <family val="5"/>
    </font>
    <font>
      <sz val="9"/>
      <color rgb="FFFF0000"/>
      <name val="Shangrila Hybrid"/>
      <family val="5"/>
    </font>
    <font>
      <sz val="12"/>
      <color theme="1"/>
      <name val="Preeti"/>
    </font>
    <font>
      <sz val="12"/>
      <color theme="1"/>
      <name val="Fontasy Himali"/>
      <family val="5"/>
    </font>
    <font>
      <sz val="12"/>
      <color theme="1"/>
      <name val="Calibri"/>
      <family val="2"/>
      <scheme val="minor"/>
    </font>
    <font>
      <sz val="12"/>
      <color rgb="FFFF0000"/>
      <name val="Preeti"/>
    </font>
    <font>
      <sz val="14"/>
      <color theme="1"/>
      <name val="FONTASY_ HIMALI_ TT"/>
      <family val="5"/>
    </font>
    <font>
      <sz val="14"/>
      <color theme="1"/>
      <name val="Preeti"/>
    </font>
    <font>
      <sz val="10"/>
      <color theme="1"/>
      <name val="FONTASY_ HIMALI_ TT"/>
      <family val="5"/>
    </font>
    <font>
      <b/>
      <sz val="14"/>
      <color theme="1"/>
      <name val="Preeti"/>
    </font>
    <font>
      <b/>
      <sz val="14"/>
      <color theme="1"/>
      <name val="FONTASY_ HIMALI_ TT"/>
      <family val="5"/>
    </font>
    <font>
      <b/>
      <sz val="12"/>
      <color theme="1"/>
      <name val="Preeti"/>
    </font>
    <font>
      <sz val="12"/>
      <color theme="1"/>
      <name val="FONTASY_ HIMALI_ TT"/>
      <family val="5"/>
    </font>
    <font>
      <sz val="16"/>
      <color theme="1"/>
      <name val="FONTASY_ HIMALI_ TT"/>
      <family val="5"/>
    </font>
    <font>
      <b/>
      <sz val="16"/>
      <color theme="1"/>
      <name val="FONTASY_ HIMALI_ TT"/>
      <family val="5"/>
    </font>
    <font>
      <b/>
      <sz val="16"/>
      <color theme="1"/>
      <name val="Preeti"/>
    </font>
    <font>
      <b/>
      <sz val="11"/>
      <color theme="1"/>
      <name val="Calibri"/>
      <family val="2"/>
      <scheme val="minor"/>
    </font>
    <font>
      <b/>
      <sz val="14"/>
      <name val="FONTASY_ HIMALI_ TT"/>
      <family val="5"/>
    </font>
    <font>
      <b/>
      <sz val="11"/>
      <color theme="1"/>
      <name val="Fontasy Himali"/>
      <family val="5"/>
    </font>
    <font>
      <b/>
      <sz val="12"/>
      <name val="Fontasy Himali"/>
      <family val="5"/>
    </font>
    <font>
      <sz val="12"/>
      <name val="FONTASY_ HIMALI_ TT"/>
      <family val="5"/>
    </font>
    <font>
      <sz val="11"/>
      <color theme="1"/>
      <name val="Preeti"/>
    </font>
    <font>
      <sz val="10"/>
      <name val="FONTASY_ HIMALI_ TT"/>
      <family val="5"/>
    </font>
    <font>
      <b/>
      <sz val="12"/>
      <name val="FONTASY_ HIMALI_ TT"/>
      <family val="5"/>
    </font>
    <font>
      <sz val="12"/>
      <name val="Arial"/>
      <family val="2"/>
    </font>
    <font>
      <b/>
      <sz val="12"/>
      <color rgb="FF000000"/>
      <name val="Preeti"/>
    </font>
    <font>
      <sz val="12"/>
      <color rgb="FF000000"/>
      <name val="Preeti"/>
    </font>
    <font>
      <sz val="12"/>
      <name val="Calibri"/>
      <family val="2"/>
    </font>
    <font>
      <sz val="12"/>
      <name val="Times New Roman"/>
      <family val="1"/>
    </font>
    <font>
      <b/>
      <sz val="12"/>
      <color rgb="FF000000"/>
      <name val="FONTASY_ HIMALI_ TT"/>
      <family val="5"/>
    </font>
    <font>
      <sz val="10"/>
      <color rgb="FF000000"/>
      <name val="FONTASY_ HIMALI_ TT"/>
      <family val="5"/>
    </font>
    <font>
      <b/>
      <sz val="10"/>
      <color rgb="FF000000"/>
      <name val="Preeti"/>
    </font>
    <font>
      <b/>
      <sz val="10"/>
      <color theme="1"/>
      <name val="Preeti"/>
    </font>
    <font>
      <b/>
      <sz val="10"/>
      <color rgb="FF000000"/>
      <name val="FONTASY_ HIMALI_ TT"/>
      <family val="5"/>
    </font>
    <font>
      <b/>
      <sz val="10"/>
      <name val="FONTASY_ HIMALI_ TT"/>
      <family val="5"/>
    </font>
    <font>
      <b/>
      <sz val="10"/>
      <color theme="1"/>
      <name val="Fontasy Himali"/>
      <family val="5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FONTASY_ HIMALI_ TT"/>
      <family val="5"/>
    </font>
    <font>
      <b/>
      <sz val="10"/>
      <color theme="1"/>
      <name val="FONTASY_ HIMALI_ TT"/>
      <family val="5"/>
    </font>
    <font>
      <b/>
      <sz val="8"/>
      <color theme="1"/>
      <name val="Fontasy Himali"/>
      <family val="5"/>
    </font>
    <font>
      <b/>
      <sz val="12"/>
      <color theme="1"/>
      <name val="Fontasy Himali"/>
      <family val="5"/>
    </font>
    <font>
      <b/>
      <sz val="8"/>
      <name val="Preeti"/>
    </font>
    <font>
      <b/>
      <sz val="12"/>
      <name val="Kalimati"/>
      <charset val="1"/>
    </font>
    <font>
      <sz val="16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left" wrapText="1" readingOrder="1"/>
    </xf>
    <xf numFmtId="0" fontId="6" fillId="0" borderId="2" xfId="0" applyFont="1" applyBorder="1" applyAlignment="1">
      <alignment horizontal="left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0" fillId="0" borderId="9" xfId="0" applyBorder="1"/>
    <xf numFmtId="0" fontId="10" fillId="0" borderId="9" xfId="0" applyFont="1" applyBorder="1"/>
    <xf numFmtId="0" fontId="3" fillId="0" borderId="9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 textRotation="90"/>
    </xf>
    <xf numFmtId="0" fontId="13" fillId="0" borderId="9" xfId="0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164" fontId="12" fillId="0" borderId="9" xfId="0" applyNumberFormat="1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8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horizontal="right" vertical="center"/>
    </xf>
    <xf numFmtId="164" fontId="1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Font="1"/>
    <xf numFmtId="0" fontId="19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2" fontId="21" fillId="0" borderId="9" xfId="0" applyNumberFormat="1" applyFont="1" applyFill="1" applyBorder="1" applyAlignment="1">
      <alignment horizontal="center" vertical="center"/>
    </xf>
    <xf numFmtId="0" fontId="22" fillId="0" borderId="9" xfId="0" applyFont="1" applyBorder="1"/>
    <xf numFmtId="0" fontId="22" fillId="0" borderId="9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 wrapText="1"/>
    </xf>
    <xf numFmtId="164" fontId="13" fillId="0" borderId="9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8" fillId="0" borderId="0" xfId="0" applyFont="1"/>
    <xf numFmtId="0" fontId="3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32" fillId="0" borderId="0" xfId="0" applyFont="1" applyAlignment="1">
      <alignment vertical="top"/>
    </xf>
    <xf numFmtId="0" fontId="29" fillId="0" borderId="18" xfId="0" applyFont="1" applyBorder="1" applyAlignment="1">
      <alignment vertical="top"/>
    </xf>
    <xf numFmtId="0" fontId="29" fillId="0" borderId="20" xfId="0" applyFont="1" applyBorder="1" applyAlignment="1">
      <alignment vertical="top"/>
    </xf>
    <xf numFmtId="0" fontId="32" fillId="0" borderId="21" xfId="0" applyFont="1" applyBorder="1" applyAlignment="1">
      <alignment vertical="top"/>
    </xf>
    <xf numFmtId="0" fontId="29" fillId="0" borderId="22" xfId="0" applyFont="1" applyBorder="1" applyAlignment="1">
      <alignment horizontal="center" vertical="top"/>
    </xf>
    <xf numFmtId="0" fontId="29" fillId="0" borderId="15" xfId="0" applyFont="1" applyBorder="1" applyAlignment="1">
      <alignment vertical="top"/>
    </xf>
    <xf numFmtId="0" fontId="32" fillId="0" borderId="15" xfId="0" applyFont="1" applyBorder="1" applyAlignment="1">
      <alignment vertical="top"/>
    </xf>
    <xf numFmtId="0" fontId="35" fillId="0" borderId="15" xfId="0" applyFont="1" applyBorder="1" applyAlignment="1">
      <alignment horizontal="right" vertical="top"/>
    </xf>
    <xf numFmtId="0" fontId="35" fillId="0" borderId="15" xfId="0" applyFont="1" applyBorder="1" applyAlignment="1">
      <alignment vertical="top"/>
    </xf>
    <xf numFmtId="0" fontId="32" fillId="0" borderId="23" xfId="0" applyFont="1" applyBorder="1" applyAlignment="1">
      <alignment vertical="top"/>
    </xf>
    <xf numFmtId="0" fontId="29" fillId="0" borderId="24" xfId="0" applyFont="1" applyBorder="1" applyAlignment="1">
      <alignment horizontal="center" vertical="top"/>
    </xf>
    <xf numFmtId="0" fontId="29" fillId="0" borderId="9" xfId="0" applyFont="1" applyBorder="1" applyAlignment="1">
      <alignment vertical="top"/>
    </xf>
    <xf numFmtId="0" fontId="32" fillId="0" borderId="9" xfId="0" applyFont="1" applyBorder="1" applyAlignment="1">
      <alignment vertical="top"/>
    </xf>
    <xf numFmtId="0" fontId="35" fillId="0" borderId="9" xfId="0" applyFont="1" applyBorder="1" applyAlignment="1">
      <alignment horizontal="right" vertical="top"/>
    </xf>
    <xf numFmtId="0" fontId="35" fillId="0" borderId="9" xfId="0" applyFont="1" applyBorder="1" applyAlignment="1">
      <alignment vertical="top"/>
    </xf>
    <xf numFmtId="0" fontId="32" fillId="0" borderId="25" xfId="0" applyFont="1" applyBorder="1" applyAlignment="1">
      <alignment vertical="top"/>
    </xf>
    <xf numFmtId="0" fontId="35" fillId="0" borderId="24" xfId="0" applyFont="1" applyBorder="1" applyAlignment="1">
      <alignment vertical="top"/>
    </xf>
    <xf numFmtId="0" fontId="32" fillId="0" borderId="9" xfId="0" applyFont="1" applyBorder="1" applyAlignment="1">
      <alignment vertical="top" wrapText="1"/>
    </xf>
    <xf numFmtId="0" fontId="35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vertical="center" wrapText="1"/>
    </xf>
    <xf numFmtId="0" fontId="35" fillId="0" borderId="9" xfId="0" applyFont="1" applyBorder="1" applyAlignment="1">
      <alignment horizontal="right" vertical="center"/>
    </xf>
    <xf numFmtId="2" fontId="35" fillId="0" borderId="9" xfId="0" applyNumberFormat="1" applyFont="1" applyBorder="1" applyAlignment="1">
      <alignment horizontal="right" vertical="center"/>
    </xf>
    <xf numFmtId="1" fontId="35" fillId="0" borderId="9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top" wrapText="1"/>
    </xf>
    <xf numFmtId="0" fontId="24" fillId="0" borderId="0" xfId="0" applyFont="1" applyBorder="1" applyAlignment="1">
      <alignment vertical="top" wrapText="1"/>
    </xf>
    <xf numFmtId="0" fontId="32" fillId="0" borderId="9" xfId="0" applyFont="1" applyBorder="1" applyAlignment="1">
      <alignment vertical="center"/>
    </xf>
    <xf numFmtId="0" fontId="27" fillId="0" borderId="0" xfId="0" applyFont="1"/>
    <xf numFmtId="0" fontId="36" fillId="0" borderId="0" xfId="0" applyFont="1"/>
    <xf numFmtId="0" fontId="29" fillId="0" borderId="26" xfId="0" applyFont="1" applyBorder="1" applyAlignment="1">
      <alignment horizontal="center" vertical="top"/>
    </xf>
    <xf numFmtId="0" fontId="29" fillId="0" borderId="27" xfId="0" applyFont="1" applyBorder="1" applyAlignment="1">
      <alignment vertical="top"/>
    </xf>
    <xf numFmtId="0" fontId="29" fillId="0" borderId="27" xfId="0" applyFont="1" applyBorder="1" applyAlignment="1">
      <alignment vertical="center"/>
    </xf>
    <xf numFmtId="0" fontId="38" fillId="0" borderId="27" xfId="0" applyFont="1" applyBorder="1" applyAlignment="1">
      <alignment horizontal="right" vertical="center"/>
    </xf>
    <xf numFmtId="165" fontId="38" fillId="0" borderId="27" xfId="0" applyNumberFormat="1" applyFont="1" applyBorder="1" applyAlignment="1">
      <alignment horizontal="right" vertical="center"/>
    </xf>
    <xf numFmtId="1" fontId="38" fillId="0" borderId="27" xfId="0" applyNumberFormat="1" applyFont="1" applyBorder="1" applyAlignment="1">
      <alignment horizontal="right" vertical="center"/>
    </xf>
    <xf numFmtId="2" fontId="38" fillId="0" borderId="27" xfId="0" applyNumberFormat="1" applyFont="1" applyBorder="1" applyAlignment="1">
      <alignment horizontal="right" vertical="center"/>
    </xf>
    <xf numFmtId="2" fontId="38" fillId="0" borderId="28" xfId="0" applyNumberFormat="1" applyFont="1" applyBorder="1" applyAlignment="1">
      <alignment horizontal="right" vertical="center"/>
    </xf>
    <xf numFmtId="0" fontId="39" fillId="0" borderId="0" xfId="0" applyFont="1" applyBorder="1"/>
    <xf numFmtId="0" fontId="40" fillId="0" borderId="0" xfId="0" applyFont="1" applyBorder="1"/>
    <xf numFmtId="0" fontId="40" fillId="0" borderId="0" xfId="0" applyFont="1"/>
    <xf numFmtId="0" fontId="41" fillId="0" borderId="0" xfId="0" applyFont="1"/>
    <xf numFmtId="0" fontId="41" fillId="0" borderId="0" xfId="0" applyFont="1" applyBorder="1"/>
    <xf numFmtId="0" fontId="43" fillId="0" borderId="0" xfId="0" applyFont="1" applyBorder="1" applyAlignment="1">
      <alignment horizontal="left" vertical="center"/>
    </xf>
    <xf numFmtId="0" fontId="44" fillId="2" borderId="0" xfId="0" applyFont="1" applyFill="1" applyBorder="1" applyAlignment="1">
      <alignment horizontal="center" vertical="center"/>
    </xf>
    <xf numFmtId="2" fontId="44" fillId="2" borderId="0" xfId="0" applyNumberFormat="1" applyFont="1" applyFill="1" applyBorder="1" applyAlignment="1">
      <alignment vertical="center"/>
    </xf>
    <xf numFmtId="2" fontId="45" fillId="2" borderId="0" xfId="0" applyNumberFormat="1" applyFont="1" applyFill="1" applyBorder="1" applyAlignment="1">
      <alignment vertical="center"/>
    </xf>
    <xf numFmtId="2" fontId="46" fillId="2" borderId="0" xfId="0" applyNumberFormat="1" applyFont="1" applyFill="1" applyBorder="1" applyAlignment="1">
      <alignment vertical="center"/>
    </xf>
    <xf numFmtId="0" fontId="37" fillId="0" borderId="0" xfId="0" applyFont="1" applyBorder="1"/>
    <xf numFmtId="0" fontId="47" fillId="0" borderId="0" xfId="0" applyFont="1" applyBorder="1"/>
    <xf numFmtId="0" fontId="28" fillId="0" borderId="0" xfId="0" applyFont="1" applyBorder="1"/>
    <xf numFmtId="0" fontId="0" fillId="0" borderId="0" xfId="0" applyBorder="1"/>
    <xf numFmtId="0" fontId="48" fillId="0" borderId="0" xfId="0" applyFont="1" applyBorder="1"/>
    <xf numFmtId="0" fontId="48" fillId="0" borderId="0" xfId="0" applyFont="1"/>
    <xf numFmtId="0" fontId="47" fillId="0" borderId="0" xfId="0" applyFont="1"/>
    <xf numFmtId="0" fontId="37" fillId="0" borderId="0" xfId="0" applyFont="1"/>
    <xf numFmtId="0" fontId="49" fillId="0" borderId="0" xfId="0" applyFont="1"/>
    <xf numFmtId="0" fontId="29" fillId="0" borderId="0" xfId="0" applyFont="1" applyBorder="1" applyAlignment="1">
      <alignment horizontal="left" vertical="center"/>
    </xf>
    <xf numFmtId="0" fontId="32" fillId="0" borderId="0" xfId="0" applyFont="1" applyBorder="1"/>
    <xf numFmtId="0" fontId="50" fillId="0" borderId="0" xfId="0" applyFont="1" applyBorder="1"/>
    <xf numFmtId="166" fontId="32" fillId="0" borderId="0" xfId="0" applyNumberFormat="1" applyFont="1" applyBorder="1"/>
    <xf numFmtId="0" fontId="32" fillId="0" borderId="0" xfId="0" applyFont="1" applyBorder="1" applyAlignment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52" fillId="0" borderId="2" xfId="0" applyFont="1" applyBorder="1" applyAlignment="1">
      <alignment horizontal="left" vertical="center" wrapText="1" readingOrder="1"/>
    </xf>
    <xf numFmtId="0" fontId="53" fillId="0" borderId="2" xfId="0" applyFont="1" applyBorder="1" applyAlignment="1">
      <alignment horizontal="left" vertical="center" wrapText="1" readingOrder="1"/>
    </xf>
    <xf numFmtId="0" fontId="54" fillId="0" borderId="2" xfId="0" applyFont="1" applyBorder="1" applyAlignment="1">
      <alignment horizontal="left" vertical="center" wrapText="1" readingOrder="1"/>
    </xf>
    <xf numFmtId="0" fontId="51" fillId="0" borderId="2" xfId="0" applyFont="1" applyBorder="1" applyAlignment="1">
      <alignment horizontal="left" vertical="center" wrapText="1" readingOrder="1"/>
    </xf>
    <xf numFmtId="0" fontId="56" fillId="0" borderId="9" xfId="0" applyFont="1" applyBorder="1" applyAlignment="1">
      <alignment vertical="top"/>
    </xf>
    <xf numFmtId="0" fontId="0" fillId="0" borderId="9" xfId="0" applyFont="1" applyBorder="1"/>
    <xf numFmtId="0" fontId="49" fillId="0" borderId="9" xfId="0" applyFont="1" applyBorder="1"/>
    <xf numFmtId="0" fontId="48" fillId="0" borderId="9" xfId="0" applyFont="1" applyBorder="1"/>
    <xf numFmtId="0" fontId="57" fillId="0" borderId="5" xfId="0" applyFont="1" applyBorder="1" applyAlignment="1">
      <alignment horizontal="center" vertical="center" wrapText="1" readingOrder="1"/>
    </xf>
    <xf numFmtId="0" fontId="10" fillId="0" borderId="9" xfId="0" applyFont="1" applyFill="1" applyBorder="1"/>
    <xf numFmtId="0" fontId="0" fillId="0" borderId="0" xfId="0" applyFont="1"/>
    <xf numFmtId="0" fontId="58" fillId="0" borderId="2" xfId="0" applyFont="1" applyBorder="1" applyAlignment="1">
      <alignment horizontal="center" vertical="center" wrapText="1" readingOrder="1"/>
    </xf>
    <xf numFmtId="0" fontId="28" fillId="0" borderId="2" xfId="0" applyFont="1" applyBorder="1" applyAlignment="1">
      <alignment horizontal="center" vertical="center" wrapText="1" readingOrder="1"/>
    </xf>
    <xf numFmtId="0" fontId="59" fillId="0" borderId="2" xfId="0" applyFont="1" applyBorder="1" applyAlignment="1">
      <alignment horizontal="right" vertical="center" wrapText="1" readingOrder="1"/>
    </xf>
    <xf numFmtId="0" fontId="60" fillId="0" borderId="2" xfId="0" applyFont="1" applyBorder="1" applyAlignment="1">
      <alignment horizontal="right" vertical="center" wrapText="1" readingOrder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56" fillId="0" borderId="9" xfId="0" applyFont="1" applyFill="1" applyBorder="1" applyAlignment="1">
      <alignment horizontal="center" vertical="center"/>
    </xf>
    <xf numFmtId="2" fontId="10" fillId="0" borderId="9" xfId="0" applyNumberFormat="1" applyFont="1" applyBorder="1"/>
    <xf numFmtId="0" fontId="61" fillId="0" borderId="9" xfId="0" applyFont="1" applyBorder="1"/>
    <xf numFmtId="0" fontId="63" fillId="0" borderId="9" xfId="0" applyFont="1" applyBorder="1"/>
    <xf numFmtId="0" fontId="61" fillId="0" borderId="0" xfId="0" applyFont="1"/>
    <xf numFmtId="0" fontId="29" fillId="0" borderId="0" xfId="0" applyFont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2" fontId="10" fillId="0" borderId="9" xfId="0" applyNumberFormat="1" applyFont="1" applyFill="1" applyBorder="1"/>
    <xf numFmtId="165" fontId="10" fillId="0" borderId="9" xfId="0" applyNumberFormat="1" applyFont="1" applyBorder="1"/>
    <xf numFmtId="0" fontId="9" fillId="0" borderId="2" xfId="0" applyFont="1" applyBorder="1" applyAlignment="1">
      <alignment horizontal="left" wrapText="1" readingOrder="1"/>
    </xf>
    <xf numFmtId="0" fontId="62" fillId="0" borderId="2" xfId="0" applyFont="1" applyBorder="1" applyAlignment="1">
      <alignment horizontal="left" wrapText="1" readingOrder="1"/>
    </xf>
    <xf numFmtId="0" fontId="8" fillId="0" borderId="5" xfId="0" applyFont="1" applyBorder="1" applyAlignment="1">
      <alignment horizontal="left" wrapText="1" readingOrder="1"/>
    </xf>
    <xf numFmtId="0" fontId="65" fillId="0" borderId="9" xfId="0" applyFont="1" applyFill="1" applyBorder="1" applyAlignment="1">
      <alignment horizontal="center" wrapText="1" readingOrder="1"/>
    </xf>
    <xf numFmtId="0" fontId="4" fillId="0" borderId="5" xfId="0" applyFont="1" applyBorder="1" applyAlignment="1">
      <alignment horizontal="left" wrapText="1" readingOrder="1"/>
    </xf>
    <xf numFmtId="0" fontId="2" fillId="0" borderId="9" xfId="0" applyFont="1" applyBorder="1" applyAlignment="1">
      <alignment horizontal="center" wrapText="1" readingOrder="1"/>
    </xf>
    <xf numFmtId="0" fontId="3" fillId="0" borderId="9" xfId="0" applyFont="1" applyBorder="1" applyAlignment="1">
      <alignment horizontal="left" wrapText="1" readingOrder="1"/>
    </xf>
    <xf numFmtId="0" fontId="2" fillId="0" borderId="5" xfId="0" applyFont="1" applyBorder="1" applyAlignment="1">
      <alignment horizontal="left" wrapText="1" readingOrder="1"/>
    </xf>
    <xf numFmtId="0" fontId="31" fillId="0" borderId="5" xfId="0" applyFont="1" applyBorder="1" applyAlignment="1">
      <alignment horizontal="left" wrapText="1" readingOrder="1"/>
    </xf>
    <xf numFmtId="0" fontId="4" fillId="0" borderId="9" xfId="0" applyFont="1" applyBorder="1" applyAlignment="1">
      <alignment horizontal="left" wrapText="1" readingOrder="1"/>
    </xf>
    <xf numFmtId="0" fontId="8" fillId="0" borderId="9" xfId="0" applyFont="1" applyBorder="1" applyAlignment="1">
      <alignment horizontal="left" wrapText="1" readingOrder="1"/>
    </xf>
    <xf numFmtId="0" fontId="9" fillId="0" borderId="9" xfId="0" applyFont="1" applyBorder="1" applyAlignment="1">
      <alignment horizontal="left" wrapText="1" readingOrder="1"/>
    </xf>
    <xf numFmtId="0" fontId="56" fillId="0" borderId="9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36" fillId="0" borderId="9" xfId="0" applyFont="1" applyBorder="1"/>
    <xf numFmtId="0" fontId="62" fillId="0" borderId="2" xfId="0" applyFont="1" applyBorder="1" applyAlignment="1">
      <alignment horizontal="right" vertical="center" wrapText="1" readingOrder="1"/>
    </xf>
    <xf numFmtId="0" fontId="31" fillId="0" borderId="2" xfId="0" applyFont="1" applyBorder="1" applyAlignment="1">
      <alignment horizontal="right" vertical="center" wrapText="1" readingOrder="1"/>
    </xf>
    <xf numFmtId="0" fontId="35" fillId="0" borderId="9" xfId="0" applyFont="1" applyBorder="1"/>
    <xf numFmtId="0" fontId="38" fillId="0" borderId="9" xfId="0" applyFont="1" applyBorder="1"/>
    <xf numFmtId="0" fontId="68" fillId="0" borderId="9" xfId="0" applyFont="1" applyFill="1" applyBorder="1" applyAlignment="1">
      <alignment horizontal="center" wrapText="1" readingOrder="1"/>
    </xf>
    <xf numFmtId="0" fontId="29" fillId="0" borderId="9" xfId="0" applyFont="1" applyFill="1" applyBorder="1" applyAlignment="1">
      <alignment horizontal="center" vertical="center"/>
    </xf>
    <xf numFmtId="0" fontId="65" fillId="0" borderId="2" xfId="0" applyFont="1" applyBorder="1" applyAlignment="1">
      <alignment horizontal="center" vertical="center" wrapText="1" readingOrder="1"/>
    </xf>
    <xf numFmtId="0" fontId="67" fillId="0" borderId="2" xfId="0" applyFont="1" applyBorder="1" applyAlignment="1">
      <alignment horizontal="center" vertical="center" wrapText="1" readingOrder="1"/>
    </xf>
    <xf numFmtId="0" fontId="69" fillId="0" borderId="1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 readingOrder="1"/>
    </xf>
    <xf numFmtId="0" fontId="70" fillId="0" borderId="2" xfId="0" applyFont="1" applyBorder="1" applyAlignment="1">
      <alignment horizontal="left" vertical="center" wrapText="1" readingOrder="1"/>
    </xf>
    <xf numFmtId="0" fontId="71" fillId="0" borderId="2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32" fillId="0" borderId="2" xfId="0" applyFont="1" applyBorder="1" applyAlignment="1">
      <alignment horizontal="left" vertical="center" wrapText="1" readingOrder="1"/>
    </xf>
    <xf numFmtId="0" fontId="32" fillId="0" borderId="2" xfId="0" applyFont="1" applyBorder="1" applyAlignment="1">
      <alignment horizontal="center" vertical="center" wrapText="1" readingOrder="1"/>
    </xf>
    <xf numFmtId="0" fontId="74" fillId="0" borderId="2" xfId="0" applyFont="1" applyBorder="1" applyAlignment="1">
      <alignment horizontal="right" vertical="center" wrapText="1" readingOrder="1"/>
    </xf>
    <xf numFmtId="0" fontId="77" fillId="0" borderId="9" xfId="0" applyFont="1" applyFill="1" applyBorder="1" applyAlignment="1">
      <alignment horizontal="center" vertical="center"/>
    </xf>
    <xf numFmtId="0" fontId="76" fillId="0" borderId="2" xfId="0" applyFont="1" applyBorder="1" applyAlignment="1">
      <alignment horizontal="center" vertical="center" wrapText="1" readingOrder="1"/>
    </xf>
    <xf numFmtId="0" fontId="76" fillId="0" borderId="2" xfId="0" applyFont="1" applyBorder="1" applyAlignment="1">
      <alignment horizontal="right" vertical="center" wrapText="1" readingOrder="1"/>
    </xf>
    <xf numFmtId="0" fontId="78" fillId="0" borderId="2" xfId="0" applyFont="1" applyBorder="1" applyAlignment="1">
      <alignment horizontal="center" vertical="center" wrapText="1" readingOrder="1"/>
    </xf>
    <xf numFmtId="165" fontId="79" fillId="0" borderId="2" xfId="0" applyNumberFormat="1" applyFont="1" applyBorder="1" applyAlignment="1">
      <alignment horizontal="center" vertical="center" wrapText="1" readingOrder="1"/>
    </xf>
    <xf numFmtId="0" fontId="79" fillId="0" borderId="5" xfId="0" applyFont="1" applyBorder="1" applyAlignment="1">
      <alignment horizontal="center" vertical="center" wrapText="1" readingOrder="1"/>
    </xf>
    <xf numFmtId="0" fontId="76" fillId="0" borderId="9" xfId="0" applyFont="1" applyBorder="1" applyAlignment="1">
      <alignment horizontal="left" vertical="center" wrapText="1" readingOrder="1"/>
    </xf>
    <xf numFmtId="0" fontId="80" fillId="0" borderId="9" xfId="0" applyFont="1" applyBorder="1"/>
    <xf numFmtId="0" fontId="81" fillId="0" borderId="9" xfId="0" applyFont="1" applyBorder="1"/>
    <xf numFmtId="2" fontId="80" fillId="0" borderId="9" xfId="0" applyNumberFormat="1" applyFont="1" applyBorder="1"/>
    <xf numFmtId="1" fontId="80" fillId="0" borderId="9" xfId="0" applyNumberFormat="1" applyFont="1" applyBorder="1"/>
    <xf numFmtId="0" fontId="31" fillId="0" borderId="2" xfId="0" applyFont="1" applyBorder="1" applyAlignment="1">
      <alignment horizontal="center" vertical="center" wrapText="1" readingOrder="1"/>
    </xf>
    <xf numFmtId="0" fontId="31" fillId="0" borderId="2" xfId="0" applyFont="1" applyBorder="1" applyAlignment="1">
      <alignment horizontal="left" vertical="center" wrapText="1" readingOrder="1"/>
    </xf>
    <xf numFmtId="0" fontId="65" fillId="0" borderId="10" xfId="0" applyFont="1" applyBorder="1" applyAlignment="1">
      <alignment horizontal="center" vertical="center" wrapText="1" readingOrder="1"/>
    </xf>
    <xf numFmtId="0" fontId="62" fillId="0" borderId="2" xfId="0" applyFont="1" applyBorder="1" applyAlignment="1">
      <alignment horizontal="center" vertical="center" wrapText="1" readingOrder="1"/>
    </xf>
    <xf numFmtId="0" fontId="82" fillId="0" borderId="9" xfId="0" applyFont="1" applyBorder="1"/>
    <xf numFmtId="0" fontId="82" fillId="0" borderId="0" xfId="0" applyFont="1"/>
    <xf numFmtId="0" fontId="25" fillId="0" borderId="2" xfId="0" applyFont="1" applyBorder="1" applyAlignment="1">
      <alignment horizontal="left" vertical="center" wrapText="1" readingOrder="1"/>
    </xf>
    <xf numFmtId="0" fontId="24" fillId="0" borderId="2" xfId="0" applyFont="1" applyBorder="1" applyAlignment="1">
      <alignment horizontal="center" vertical="center" wrapText="1" readingOrder="1"/>
    </xf>
    <xf numFmtId="0" fontId="85" fillId="0" borderId="0" xfId="0" applyFont="1"/>
    <xf numFmtId="0" fontId="19" fillId="0" borderId="2" xfId="0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vertical="top"/>
    </xf>
    <xf numFmtId="0" fontId="85" fillId="0" borderId="9" xfId="0" applyFont="1" applyBorder="1"/>
    <xf numFmtId="2" fontId="67" fillId="0" borderId="2" xfId="0" applyNumberFormat="1" applyFont="1" applyBorder="1" applyAlignment="1">
      <alignment horizontal="center" vertical="center" wrapText="1" readingOrder="1"/>
    </xf>
    <xf numFmtId="0" fontId="67" fillId="0" borderId="5" xfId="0" applyFont="1" applyBorder="1" applyAlignment="1">
      <alignment horizontal="center" vertical="center" wrapText="1" readingOrder="1"/>
    </xf>
    <xf numFmtId="2" fontId="35" fillId="0" borderId="9" xfId="0" applyNumberFormat="1" applyFont="1" applyBorder="1"/>
    <xf numFmtId="0" fontId="29" fillId="0" borderId="2" xfId="0" applyFont="1" applyBorder="1" applyAlignment="1">
      <alignment horizontal="left" vertical="center" wrapText="1" readingOrder="1"/>
    </xf>
    <xf numFmtId="0" fontId="47" fillId="0" borderId="2" xfId="0" applyFont="1" applyBorder="1" applyAlignment="1">
      <alignment horizontal="center" vertical="center" wrapText="1" readingOrder="1"/>
    </xf>
    <xf numFmtId="0" fontId="56" fillId="0" borderId="2" xfId="0" applyFont="1" applyBorder="1" applyAlignment="1">
      <alignment horizontal="center" vertical="center" wrapText="1" readingOrder="1"/>
    </xf>
    <xf numFmtId="0" fontId="59" fillId="0" borderId="2" xfId="0" applyFont="1" applyBorder="1" applyAlignment="1">
      <alignment horizontal="center" vertical="center" wrapText="1" readingOrder="1"/>
    </xf>
    <xf numFmtId="0" fontId="60" fillId="0" borderId="2" xfId="0" applyFont="1" applyBorder="1" applyAlignment="1">
      <alignment horizontal="center" vertical="center" wrapText="1" readingOrder="1"/>
    </xf>
    <xf numFmtId="0" fontId="56" fillId="0" borderId="4" xfId="0" applyFont="1" applyBorder="1" applyAlignment="1">
      <alignment horizontal="center" vertical="center" wrapText="1" readingOrder="1"/>
    </xf>
    <xf numFmtId="0" fontId="47" fillId="0" borderId="2" xfId="0" applyFont="1" applyBorder="1" applyAlignment="1">
      <alignment horizontal="left" vertical="center" wrapText="1" readingOrder="1"/>
    </xf>
    <xf numFmtId="0" fontId="57" fillId="0" borderId="2" xfId="0" applyFont="1" applyBorder="1" applyAlignment="1">
      <alignment horizontal="center" vertical="center" wrapText="1" readingOrder="1"/>
    </xf>
    <xf numFmtId="0" fontId="86" fillId="0" borderId="2" xfId="0" applyFont="1" applyBorder="1" applyAlignment="1">
      <alignment horizontal="center" vertical="center" wrapText="1" readingOrder="1"/>
    </xf>
    <xf numFmtId="0" fontId="86" fillId="0" borderId="5" xfId="0" applyFont="1" applyBorder="1" applyAlignment="1">
      <alignment horizontal="center" vertical="center" wrapText="1" readingOrder="1"/>
    </xf>
    <xf numFmtId="0" fontId="56" fillId="0" borderId="2" xfId="0" applyFont="1" applyBorder="1" applyAlignment="1">
      <alignment horizontal="left" vertical="center" wrapText="1" readingOrder="1"/>
    </xf>
    <xf numFmtId="0" fontId="55" fillId="0" borderId="2" xfId="0" applyFont="1" applyBorder="1" applyAlignment="1">
      <alignment horizontal="left" vertical="center" wrapText="1" readingOrder="1"/>
    </xf>
    <xf numFmtId="0" fontId="87" fillId="0" borderId="2" xfId="0" applyFont="1" applyBorder="1" applyAlignment="1">
      <alignment horizontal="left" vertical="center" wrapText="1" readingOrder="1"/>
    </xf>
    <xf numFmtId="0" fontId="56" fillId="0" borderId="5" xfId="0" applyFont="1" applyBorder="1" applyAlignment="1">
      <alignment horizontal="left" vertical="center" wrapText="1" readingOrder="1"/>
    </xf>
    <xf numFmtId="0" fontId="53" fillId="0" borderId="5" xfId="0" applyFont="1" applyBorder="1" applyAlignment="1">
      <alignment horizontal="left" vertical="center" wrapText="1" readingOrder="1"/>
    </xf>
    <xf numFmtId="0" fontId="87" fillId="0" borderId="5" xfId="0" applyFont="1" applyBorder="1" applyAlignment="1">
      <alignment horizontal="left" vertical="center" wrapText="1" readingOrder="1"/>
    </xf>
    <xf numFmtId="0" fontId="56" fillId="0" borderId="9" xfId="0" applyFont="1" applyBorder="1" applyAlignment="1">
      <alignment horizontal="left" vertical="center" wrapText="1" readingOrder="1"/>
    </xf>
    <xf numFmtId="0" fontId="0" fillId="0" borderId="9" xfId="0" applyFill="1" applyBorder="1"/>
    <xf numFmtId="0" fontId="24" fillId="0" borderId="2" xfId="0" applyFont="1" applyBorder="1" applyAlignment="1">
      <alignment horizontal="left" vertical="center" wrapText="1" readingOrder="1"/>
    </xf>
    <xf numFmtId="0" fontId="79" fillId="0" borderId="2" xfId="0" applyFont="1" applyBorder="1" applyAlignment="1">
      <alignment horizontal="center" vertical="center" wrapText="1" readingOrder="1"/>
    </xf>
    <xf numFmtId="0" fontId="56" fillId="0" borderId="5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29" xfId="0" applyFont="1" applyBorder="1" applyAlignment="1">
      <alignment horizontal="center" vertical="center" wrapText="1" readingOrder="1"/>
    </xf>
    <xf numFmtId="0" fontId="88" fillId="0" borderId="9" xfId="0" applyFont="1" applyBorder="1"/>
    <xf numFmtId="1" fontId="10" fillId="0" borderId="9" xfId="0" applyNumberFormat="1" applyFont="1" applyFill="1" applyBorder="1"/>
    <xf numFmtId="0" fontId="63" fillId="0" borderId="9" xfId="0" applyFont="1" applyFill="1" applyBorder="1"/>
    <xf numFmtId="165" fontId="89" fillId="0" borderId="9" xfId="0" applyNumberFormat="1" applyFont="1" applyBorder="1"/>
    <xf numFmtId="1" fontId="89" fillId="0" borderId="9" xfId="0" applyNumberFormat="1" applyFont="1" applyBorder="1"/>
    <xf numFmtId="0" fontId="89" fillId="0" borderId="9" xfId="0" applyFont="1" applyBorder="1"/>
    <xf numFmtId="167" fontId="63" fillId="0" borderId="9" xfId="0" applyNumberFormat="1" applyFont="1" applyBorder="1"/>
    <xf numFmtId="0" fontId="56" fillId="0" borderId="15" xfId="0" applyFont="1" applyBorder="1" applyAlignment="1">
      <alignment vertical="top"/>
    </xf>
    <xf numFmtId="0" fontId="5" fillId="0" borderId="7" xfId="0" applyFont="1" applyBorder="1" applyAlignment="1">
      <alignment horizontal="center" vertical="center" wrapText="1" readingOrder="1"/>
    </xf>
    <xf numFmtId="0" fontId="10" fillId="0" borderId="14" xfId="0" applyFont="1" applyFill="1" applyBorder="1"/>
    <xf numFmtId="0" fontId="47" fillId="0" borderId="9" xfId="0" applyFont="1" applyBorder="1" applyAlignment="1">
      <alignment horizontal="left" vertical="center" wrapText="1" readingOrder="1"/>
    </xf>
    <xf numFmtId="0" fontId="60" fillId="0" borderId="9" xfId="0" applyFont="1" applyBorder="1" applyAlignment="1">
      <alignment horizontal="right" vertical="center" wrapText="1" readingOrder="1"/>
    </xf>
    <xf numFmtId="2" fontId="22" fillId="0" borderId="9" xfId="0" applyNumberFormat="1" applyFont="1" applyBorder="1"/>
    <xf numFmtId="165" fontId="22" fillId="0" borderId="9" xfId="0" applyNumberFormat="1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70" fillId="0" borderId="7" xfId="0" applyFont="1" applyBorder="1" applyAlignment="1">
      <alignment horizontal="center" vertical="center" wrapText="1" readingOrder="1"/>
    </xf>
    <xf numFmtId="167" fontId="63" fillId="0" borderId="9" xfId="0" applyNumberFormat="1" applyFont="1" applyFill="1" applyBorder="1"/>
    <xf numFmtId="2" fontId="63" fillId="0" borderId="9" xfId="0" applyNumberFormat="1" applyFont="1" applyFill="1" applyBorder="1"/>
    <xf numFmtId="0" fontId="31" fillId="0" borderId="9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65" fillId="0" borderId="9" xfId="0" applyFont="1" applyBorder="1" applyAlignment="1">
      <alignment vertical="center" wrapText="1" readingOrder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top" wrapText="1"/>
    </xf>
    <xf numFmtId="0" fontId="29" fillId="0" borderId="17" xfId="0" applyFont="1" applyBorder="1" applyAlignment="1">
      <alignment horizontal="center" vertical="top"/>
    </xf>
    <xf numFmtId="0" fontId="29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/>
    </xf>
    <xf numFmtId="0" fontId="29" fillId="0" borderId="20" xfId="0" applyFont="1" applyBorder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56" fillId="0" borderId="30" xfId="0" applyFont="1" applyBorder="1" applyAlignment="1">
      <alignment horizontal="center" vertical="center" wrapText="1" readingOrder="1"/>
    </xf>
    <xf numFmtId="0" fontId="56" fillId="0" borderId="31" xfId="0" applyFont="1" applyBorder="1" applyAlignment="1">
      <alignment horizontal="center" vertical="center" wrapText="1" readingOrder="1"/>
    </xf>
    <xf numFmtId="0" fontId="56" fillId="0" borderId="32" xfId="0" applyFont="1" applyBorder="1" applyAlignment="1">
      <alignment horizontal="center" vertical="center" wrapText="1" readingOrder="1"/>
    </xf>
    <xf numFmtId="0" fontId="56" fillId="0" borderId="9" xfId="0" applyFont="1" applyBorder="1" applyAlignment="1">
      <alignment horizontal="center" vertical="center" wrapText="1" readingOrder="1"/>
    </xf>
    <xf numFmtId="0" fontId="56" fillId="0" borderId="10" xfId="0" applyFont="1" applyBorder="1" applyAlignment="1">
      <alignment horizontal="center" vertical="center" wrapText="1" readingOrder="1"/>
    </xf>
    <xf numFmtId="0" fontId="56" fillId="0" borderId="29" xfId="0" applyFont="1" applyBorder="1" applyAlignment="1">
      <alignment horizontal="center" vertical="center" wrapText="1" readingOrder="1"/>
    </xf>
    <xf numFmtId="0" fontId="56" fillId="0" borderId="1" xfId="0" applyFont="1" applyBorder="1" applyAlignment="1">
      <alignment horizontal="center" vertical="center" wrapText="1" readingOrder="1"/>
    </xf>
    <xf numFmtId="0" fontId="56" fillId="0" borderId="33" xfId="0" applyFont="1" applyBorder="1" applyAlignment="1">
      <alignment horizontal="center" vertical="center" wrapText="1" readingOrder="1"/>
    </xf>
    <xf numFmtId="0" fontId="56" fillId="0" borderId="5" xfId="0" applyFont="1" applyBorder="1" applyAlignment="1">
      <alignment horizontal="center" vertical="center" wrapText="1" readingOrder="1"/>
    </xf>
    <xf numFmtId="0" fontId="56" fillId="0" borderId="6" xfId="0" applyFont="1" applyBorder="1" applyAlignment="1">
      <alignment horizontal="center" vertical="center" wrapText="1" readingOrder="1"/>
    </xf>
    <xf numFmtId="0" fontId="56" fillId="0" borderId="7" xfId="0" applyFont="1" applyBorder="1" applyAlignment="1">
      <alignment horizontal="center" vertical="center" wrapText="1" readingOrder="1"/>
    </xf>
    <xf numFmtId="0" fontId="56" fillId="0" borderId="9" xfId="0" applyFont="1" applyBorder="1" applyAlignment="1">
      <alignment horizontal="center" vertical="top"/>
    </xf>
    <xf numFmtId="0" fontId="9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70" fillId="0" borderId="3" xfId="0" applyFont="1" applyBorder="1" applyAlignment="1">
      <alignment horizontal="center" vertical="center" wrapText="1" readingOrder="1"/>
    </xf>
    <xf numFmtId="0" fontId="70" fillId="0" borderId="4" xfId="0" applyFont="1" applyBorder="1" applyAlignment="1">
      <alignment horizontal="center" vertical="center" wrapText="1" readingOrder="1"/>
    </xf>
    <xf numFmtId="0" fontId="70" fillId="0" borderId="5" xfId="0" applyFont="1" applyBorder="1" applyAlignment="1">
      <alignment horizontal="center" vertical="center" wrapText="1" readingOrder="1"/>
    </xf>
    <xf numFmtId="0" fontId="70" fillId="0" borderId="6" xfId="0" applyFont="1" applyBorder="1" applyAlignment="1">
      <alignment horizontal="center" vertical="center" wrapText="1" readingOrder="1"/>
    </xf>
    <xf numFmtId="0" fontId="70" fillId="0" borderId="7" xfId="0" applyFont="1" applyBorder="1" applyAlignment="1">
      <alignment horizontal="center" vertical="center" wrapText="1" readingOrder="1"/>
    </xf>
    <xf numFmtId="0" fontId="56" fillId="0" borderId="9" xfId="0" applyFont="1" applyBorder="1" applyAlignment="1">
      <alignment horizontal="center" vertical="top" wrapText="1"/>
    </xf>
    <xf numFmtId="0" fontId="70" fillId="0" borderId="9" xfId="0" applyFont="1" applyBorder="1" applyAlignment="1">
      <alignment horizontal="center" vertical="center" wrapText="1" readingOrder="1"/>
    </xf>
    <xf numFmtId="0" fontId="56" fillId="0" borderId="9" xfId="0" applyFont="1" applyBorder="1" applyAlignment="1">
      <alignment horizontal="left" vertical="center" wrapText="1" readingOrder="1"/>
    </xf>
    <xf numFmtId="0" fontId="29" fillId="0" borderId="30" xfId="0" applyFont="1" applyBorder="1" applyAlignment="1">
      <alignment horizontal="center" vertical="center" wrapText="1" readingOrder="1"/>
    </xf>
    <xf numFmtId="0" fontId="29" fillId="0" borderId="32" xfId="0" applyFont="1" applyBorder="1" applyAlignment="1">
      <alignment horizontal="center" vertical="center" wrapText="1" readingOrder="1"/>
    </xf>
    <xf numFmtId="0" fontId="29" fillId="0" borderId="31" xfId="0" applyFont="1" applyBorder="1" applyAlignment="1">
      <alignment horizontal="center" vertical="center" wrapText="1" readingOrder="1"/>
    </xf>
    <xf numFmtId="0" fontId="0" fillId="0" borderId="9" xfId="0" applyBorder="1" applyAlignment="1">
      <alignment horizontal="center"/>
    </xf>
    <xf numFmtId="0" fontId="56" fillId="0" borderId="10" xfId="0" applyFont="1" applyBorder="1" applyAlignment="1">
      <alignment horizontal="center" vertical="top"/>
    </xf>
    <xf numFmtId="0" fontId="56" fillId="0" borderId="13" xfId="0" applyFont="1" applyBorder="1" applyAlignment="1">
      <alignment horizontal="center" vertical="top"/>
    </xf>
    <xf numFmtId="0" fontId="56" fillId="0" borderId="14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center" wrapText="1" readingOrder="1"/>
    </xf>
    <xf numFmtId="0" fontId="66" fillId="0" borderId="9" xfId="0" applyFont="1" applyBorder="1" applyAlignment="1">
      <alignment horizontal="center"/>
    </xf>
    <xf numFmtId="0" fontId="56" fillId="0" borderId="9" xfId="0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readingOrder="1"/>
    </xf>
    <xf numFmtId="0" fontId="76" fillId="0" borderId="5" xfId="0" applyFont="1" applyBorder="1" applyAlignment="1">
      <alignment horizontal="center" vertical="center" wrapText="1" readingOrder="1"/>
    </xf>
    <xf numFmtId="0" fontId="76" fillId="0" borderId="6" xfId="0" applyFont="1" applyBorder="1" applyAlignment="1">
      <alignment horizontal="center" vertical="center" wrapText="1" readingOrder="1"/>
    </xf>
    <xf numFmtId="0" fontId="76" fillId="0" borderId="7" xfId="0" applyFont="1" applyBorder="1" applyAlignment="1">
      <alignment horizontal="center" vertical="center" wrapText="1" readingOrder="1"/>
    </xf>
    <xf numFmtId="0" fontId="77" fillId="0" borderId="10" xfId="0" applyFont="1" applyFill="1" applyBorder="1" applyAlignment="1">
      <alignment horizontal="center" vertical="center"/>
    </xf>
    <xf numFmtId="0" fontId="77" fillId="0" borderId="13" xfId="0" applyFont="1" applyFill="1" applyBorder="1" applyAlignment="1">
      <alignment horizontal="center" vertical="center"/>
    </xf>
    <xf numFmtId="0" fontId="77" fillId="0" borderId="14" xfId="0" applyFont="1" applyFill="1" applyBorder="1" applyAlignment="1">
      <alignment horizontal="center" vertical="center"/>
    </xf>
    <xf numFmtId="0" fontId="76" fillId="0" borderId="3" xfId="0" applyFont="1" applyBorder="1" applyAlignment="1">
      <alignment horizontal="center" vertical="center" wrapText="1" readingOrder="1"/>
    </xf>
    <xf numFmtId="0" fontId="76" fillId="0" borderId="4" xfId="0" applyFont="1" applyBorder="1" applyAlignment="1">
      <alignment horizontal="center" vertical="center" wrapText="1" readingOrder="1"/>
    </xf>
    <xf numFmtId="0" fontId="75" fillId="0" borderId="0" xfId="0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/>
    </xf>
    <xf numFmtId="0" fontId="34" fillId="0" borderId="1" xfId="0" applyFont="1" applyBorder="1" applyAlignment="1">
      <alignment horizontal="left" vertical="center" wrapText="1" readingOrder="1"/>
    </xf>
    <xf numFmtId="0" fontId="19" fillId="0" borderId="3" xfId="0" applyFont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 readingOrder="1"/>
    </xf>
    <xf numFmtId="0" fontId="19" fillId="0" borderId="7" xfId="0" applyFont="1" applyBorder="1" applyAlignment="1">
      <alignment horizontal="center" vertical="center" wrapText="1" readingOrder="1"/>
    </xf>
    <xf numFmtId="0" fontId="65" fillId="0" borderId="0" xfId="0" applyFont="1" applyBorder="1" applyAlignment="1">
      <alignment horizontal="center" vertical="center" wrapText="1" readingOrder="1"/>
    </xf>
    <xf numFmtId="0" fontId="65" fillId="0" borderId="9" xfId="0" applyFont="1" applyBorder="1" applyAlignment="1">
      <alignment horizontal="center" vertical="center" wrapText="1" readingOrder="1"/>
    </xf>
    <xf numFmtId="0" fontId="34" fillId="0" borderId="9" xfId="0" applyFont="1" applyBorder="1" applyAlignment="1">
      <alignment horizontal="left" vertical="center" wrapText="1" readingOrder="1"/>
    </xf>
    <xf numFmtId="0" fontId="19" fillId="0" borderId="34" xfId="0" applyFont="1" applyBorder="1" applyAlignment="1">
      <alignment horizontal="center" vertical="center" wrapText="1" readingOrder="1"/>
    </xf>
    <xf numFmtId="0" fontId="19" fillId="0" borderId="29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 wrapText="1" readingOrder="1"/>
    </xf>
    <xf numFmtId="0" fontId="19" fillId="0" borderId="33" xfId="0" applyFont="1" applyBorder="1" applyAlignment="1">
      <alignment horizontal="center" vertical="center" wrapText="1" readingOrder="1"/>
    </xf>
    <xf numFmtId="0" fontId="9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7" zoomScale="112" zoomScaleNormal="112" workbookViewId="0">
      <selection activeCell="O45" sqref="O45"/>
    </sheetView>
  </sheetViews>
  <sheetFormatPr defaultRowHeight="15"/>
  <cols>
    <col min="1" max="1" width="3.7109375" customWidth="1"/>
    <col min="2" max="2" width="32.85546875" style="50" customWidth="1"/>
    <col min="3" max="3" width="8.140625" customWidth="1"/>
    <col min="4" max="4" width="6.28515625" bestFit="1" customWidth="1"/>
    <col min="5" max="5" width="4.42578125" bestFit="1" customWidth="1"/>
    <col min="6" max="6" width="6" bestFit="1" customWidth="1"/>
    <col min="7" max="7" width="7.7109375" bestFit="1" customWidth="1"/>
    <col min="8" max="8" width="4.42578125" bestFit="1" customWidth="1"/>
    <col min="9" max="9" width="5.7109375" style="51" bestFit="1" customWidth="1"/>
    <col min="10" max="10" width="6.42578125" bestFit="1" customWidth="1"/>
    <col min="11" max="11" width="6.85546875" bestFit="1" customWidth="1"/>
    <col min="12" max="12" width="9.42578125" bestFit="1" customWidth="1"/>
  </cols>
  <sheetData>
    <row r="1" spans="1:15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15">
      <c r="A3" s="278" t="s">
        <v>184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15" ht="17.25">
      <c r="A4" s="276" t="s">
        <v>49</v>
      </c>
      <c r="B4" s="276"/>
      <c r="C4" s="276"/>
      <c r="D4" s="276"/>
      <c r="E4" s="276"/>
      <c r="F4" s="276"/>
      <c r="G4" s="24"/>
      <c r="H4" s="276"/>
      <c r="I4" s="276"/>
      <c r="J4" s="276"/>
      <c r="K4" s="276"/>
    </row>
    <row r="5" spans="1:15" ht="17.25">
      <c r="A5" s="276" t="s">
        <v>50</v>
      </c>
      <c r="B5" s="276"/>
      <c r="C5" s="276"/>
      <c r="D5" s="276"/>
      <c r="E5" s="276"/>
      <c r="F5" s="276"/>
      <c r="G5" s="24"/>
      <c r="H5" s="275"/>
      <c r="I5" s="275"/>
      <c r="J5" s="275"/>
      <c r="K5" s="275"/>
      <c r="L5" s="275" t="s">
        <v>53</v>
      </c>
      <c r="M5" s="275"/>
      <c r="N5" s="275"/>
      <c r="O5" s="275"/>
    </row>
    <row r="6" spans="1:15" ht="17.25">
      <c r="A6" s="276" t="s">
        <v>52</v>
      </c>
      <c r="B6" s="276"/>
      <c r="C6" s="276"/>
      <c r="D6" s="276"/>
      <c r="E6" s="276"/>
      <c r="F6" s="276"/>
      <c r="G6" s="24"/>
      <c r="H6" s="275"/>
      <c r="I6" s="275"/>
      <c r="J6" s="275"/>
      <c r="K6" s="275"/>
      <c r="L6" s="275" t="s">
        <v>55</v>
      </c>
      <c r="M6" s="275"/>
      <c r="N6" s="275"/>
      <c r="O6" s="275"/>
    </row>
    <row r="7" spans="1:15" ht="17.25">
      <c r="A7" s="276" t="s">
        <v>54</v>
      </c>
      <c r="B7" s="276"/>
      <c r="C7" s="276"/>
      <c r="D7" s="276"/>
      <c r="E7" s="276"/>
      <c r="F7" s="276"/>
      <c r="G7" s="24"/>
      <c r="H7" s="275"/>
      <c r="I7" s="275"/>
      <c r="J7" s="275"/>
      <c r="K7" s="275"/>
      <c r="L7" s="275" t="s">
        <v>57</v>
      </c>
      <c r="M7" s="275"/>
      <c r="N7" s="275"/>
      <c r="O7" s="275"/>
    </row>
    <row r="8" spans="1:15" ht="17.25">
      <c r="A8" s="276" t="s">
        <v>56</v>
      </c>
      <c r="B8" s="276"/>
      <c r="C8" s="276"/>
      <c r="D8" s="276"/>
      <c r="E8" s="276"/>
      <c r="F8" s="276"/>
      <c r="G8" s="24"/>
      <c r="H8" s="275"/>
      <c r="I8" s="275"/>
      <c r="J8" s="275"/>
      <c r="K8" s="275"/>
    </row>
    <row r="9" spans="1:15" ht="17.25">
      <c r="A9" s="276" t="s">
        <v>58</v>
      </c>
      <c r="B9" s="276"/>
      <c r="C9" s="276"/>
      <c r="D9" s="276"/>
      <c r="E9" s="276"/>
      <c r="F9" s="276"/>
      <c r="G9" s="24"/>
      <c r="H9" s="280" t="s">
        <v>59</v>
      </c>
      <c r="I9" s="280"/>
      <c r="J9" s="280"/>
      <c r="K9" s="280"/>
    </row>
    <row r="10" spans="1:15" ht="17.25">
      <c r="A10" s="281" t="s">
        <v>60</v>
      </c>
      <c r="B10" s="283" t="s">
        <v>61</v>
      </c>
      <c r="C10" s="281" t="s">
        <v>62</v>
      </c>
      <c r="D10" s="281" t="s">
        <v>63</v>
      </c>
      <c r="E10" s="285" t="s">
        <v>64</v>
      </c>
      <c r="F10" s="286"/>
      <c r="G10" s="287"/>
      <c r="H10" s="285" t="s">
        <v>65</v>
      </c>
      <c r="I10" s="286"/>
      <c r="J10" s="287"/>
      <c r="K10" s="279" t="s">
        <v>106</v>
      </c>
      <c r="L10" s="279"/>
      <c r="M10" s="279"/>
      <c r="N10" s="279" t="s">
        <v>105</v>
      </c>
      <c r="O10" s="279"/>
    </row>
    <row r="11" spans="1:15" ht="25.5" customHeight="1">
      <c r="A11" s="282"/>
      <c r="B11" s="284"/>
      <c r="C11" s="282"/>
      <c r="D11" s="282"/>
      <c r="E11" s="26" t="s">
        <v>66</v>
      </c>
      <c r="F11" s="27" t="s">
        <v>67</v>
      </c>
      <c r="G11" s="27" t="s">
        <v>68</v>
      </c>
      <c r="H11" s="26" t="s">
        <v>66</v>
      </c>
      <c r="I11" s="29" t="s">
        <v>69</v>
      </c>
      <c r="J11" s="27" t="s">
        <v>68</v>
      </c>
      <c r="K11" s="52" t="s">
        <v>66</v>
      </c>
      <c r="L11" s="52" t="s">
        <v>69</v>
      </c>
      <c r="M11" s="52" t="s">
        <v>45</v>
      </c>
      <c r="N11" s="52" t="s">
        <v>107</v>
      </c>
      <c r="O11" s="52" t="s">
        <v>45</v>
      </c>
    </row>
    <row r="12" spans="1:15" ht="19.5" customHeight="1">
      <c r="A12" s="30"/>
      <c r="B12" s="31" t="s">
        <v>70</v>
      </c>
      <c r="C12" s="32"/>
      <c r="D12" s="32"/>
      <c r="E12" s="27"/>
      <c r="F12" s="27"/>
      <c r="G12" s="27"/>
      <c r="H12" s="27"/>
      <c r="I12" s="29"/>
      <c r="J12" s="27"/>
      <c r="K12" s="27"/>
      <c r="L12" s="18"/>
      <c r="M12" s="18"/>
      <c r="N12" s="18"/>
      <c r="O12" s="18"/>
    </row>
    <row r="13" spans="1:15" ht="34.5">
      <c r="A13" s="33">
        <v>1</v>
      </c>
      <c r="B13" s="34" t="s">
        <v>71</v>
      </c>
      <c r="C13" s="35">
        <v>31112</v>
      </c>
      <c r="D13" s="36" t="s">
        <v>72</v>
      </c>
      <c r="E13" s="37">
        <v>1</v>
      </c>
      <c r="F13" s="36">
        <f t="shared" ref="F13:F42" si="0">G13/15330</f>
        <v>0.32615786040443573</v>
      </c>
      <c r="G13" s="33">
        <v>5000</v>
      </c>
      <c r="H13" s="38">
        <v>1</v>
      </c>
      <c r="I13" s="36">
        <f>J13/15330</f>
        <v>0.19569471624266144</v>
      </c>
      <c r="J13" s="33">
        <v>3000</v>
      </c>
      <c r="K13" s="53">
        <v>1</v>
      </c>
      <c r="L13" s="29">
        <f>K13/H13*I13</f>
        <v>0.19569471624266144</v>
      </c>
      <c r="M13" s="55">
        <v>100</v>
      </c>
      <c r="N13" s="55">
        <v>5000</v>
      </c>
      <c r="O13" s="55">
        <f>N13/J13*100</f>
        <v>166.66666666666669</v>
      </c>
    </row>
    <row r="14" spans="1:15" ht="17.25">
      <c r="A14" s="39" t="s">
        <v>73</v>
      </c>
      <c r="B14" s="40" t="s">
        <v>74</v>
      </c>
      <c r="C14" s="41"/>
      <c r="D14" s="41"/>
      <c r="E14" s="27"/>
      <c r="F14" s="27">
        <f>SUM(F13)</f>
        <v>0.32615786040443573</v>
      </c>
      <c r="G14" s="61">
        <f>SUM(G13)</f>
        <v>5000</v>
      </c>
      <c r="H14" s="27">
        <f t="shared" ref="H14:O14" si="1">SUM(H13)</f>
        <v>1</v>
      </c>
      <c r="I14" s="61">
        <f t="shared" si="1"/>
        <v>0.19569471624266144</v>
      </c>
      <c r="J14" s="27">
        <f t="shared" si="1"/>
        <v>3000</v>
      </c>
      <c r="K14" s="61">
        <f t="shared" si="1"/>
        <v>1</v>
      </c>
      <c r="L14" s="27" t="s">
        <v>46</v>
      </c>
      <c r="M14" s="61">
        <f t="shared" si="1"/>
        <v>100</v>
      </c>
      <c r="N14" s="27">
        <f t="shared" si="1"/>
        <v>5000</v>
      </c>
      <c r="O14" s="61">
        <f t="shared" si="1"/>
        <v>166.66666666666669</v>
      </c>
    </row>
    <row r="15" spans="1:15" ht="17.25">
      <c r="A15" s="39"/>
      <c r="B15" s="31" t="s">
        <v>75</v>
      </c>
      <c r="C15" s="41"/>
      <c r="D15" s="41"/>
      <c r="E15" s="27"/>
      <c r="F15" s="36"/>
      <c r="G15" s="27">
        <v>0</v>
      </c>
      <c r="H15" s="27"/>
      <c r="I15" s="29"/>
      <c r="J15" s="27"/>
      <c r="K15" s="53"/>
      <c r="L15" s="55"/>
      <c r="M15" s="55"/>
      <c r="N15" s="55">
        <v>0</v>
      </c>
      <c r="O15" s="55"/>
    </row>
    <row r="16" spans="1:15" ht="31.5" customHeight="1">
      <c r="A16" s="33">
        <v>1</v>
      </c>
      <c r="B16" s="34" t="s">
        <v>76</v>
      </c>
      <c r="C16" s="35">
        <v>22522</v>
      </c>
      <c r="D16" s="36" t="s">
        <v>77</v>
      </c>
      <c r="E16" s="27"/>
      <c r="F16" s="36">
        <f>G16/15330</f>
        <v>0</v>
      </c>
      <c r="G16" s="36">
        <v>0</v>
      </c>
      <c r="H16" s="27"/>
      <c r="I16" s="29">
        <f>J16/15330</f>
        <v>0</v>
      </c>
      <c r="J16" s="27">
        <v>0</v>
      </c>
      <c r="K16" s="53"/>
      <c r="L16" s="55"/>
      <c r="M16" s="55"/>
      <c r="N16" s="55">
        <v>0</v>
      </c>
      <c r="O16" s="55"/>
    </row>
    <row r="17" spans="1:15" ht="35.25" customHeight="1">
      <c r="A17" s="33">
        <v>2</v>
      </c>
      <c r="B17" s="34" t="s">
        <v>78</v>
      </c>
      <c r="C17" s="35">
        <v>22522</v>
      </c>
      <c r="D17" s="36" t="s">
        <v>79</v>
      </c>
      <c r="E17" s="37">
        <v>1</v>
      </c>
      <c r="F17" s="36">
        <f t="shared" si="0"/>
        <v>3.2615786040443573E-2</v>
      </c>
      <c r="G17" s="33">
        <v>500</v>
      </c>
      <c r="H17" s="38"/>
      <c r="I17" s="29">
        <f t="shared" ref="I17:I42" si="2">J17/15330</f>
        <v>0</v>
      </c>
      <c r="J17" s="38">
        <v>0</v>
      </c>
      <c r="K17" s="53">
        <v>1</v>
      </c>
      <c r="L17" s="29"/>
      <c r="M17" s="55">
        <v>100</v>
      </c>
      <c r="N17" s="55">
        <v>500</v>
      </c>
      <c r="O17" s="55">
        <v>100</v>
      </c>
    </row>
    <row r="18" spans="1:15" ht="24.75" customHeight="1">
      <c r="A18" s="33">
        <v>3</v>
      </c>
      <c r="B18" s="34" t="s">
        <v>80</v>
      </c>
      <c r="C18" s="35">
        <v>22522</v>
      </c>
      <c r="D18" s="36" t="s">
        <v>77</v>
      </c>
      <c r="E18" s="37">
        <v>1</v>
      </c>
      <c r="F18" s="36">
        <f t="shared" si="0"/>
        <v>0.19569471624266144</v>
      </c>
      <c r="G18" s="33">
        <v>3000</v>
      </c>
      <c r="H18" s="38">
        <v>0</v>
      </c>
      <c r="I18" s="29">
        <f t="shared" si="2"/>
        <v>0.13046314416177429</v>
      </c>
      <c r="J18" s="38">
        <v>2000</v>
      </c>
      <c r="K18" s="53"/>
      <c r="L18" s="55">
        <v>0.2</v>
      </c>
      <c r="M18" s="55">
        <f>L18/I18*100</f>
        <v>153.30000000000001</v>
      </c>
      <c r="N18" s="55">
        <v>3000</v>
      </c>
      <c r="O18" s="55">
        <f>N18/J18*100</f>
        <v>150</v>
      </c>
    </row>
    <row r="19" spans="1:15" ht="24.75" customHeight="1">
      <c r="A19" s="33">
        <v>4</v>
      </c>
      <c r="B19" s="34" t="s">
        <v>81</v>
      </c>
      <c r="C19" s="35">
        <v>22522</v>
      </c>
      <c r="D19" s="36" t="s">
        <v>77</v>
      </c>
      <c r="E19" s="37">
        <v>0</v>
      </c>
      <c r="F19" s="36">
        <f t="shared" si="0"/>
        <v>0</v>
      </c>
      <c r="G19" s="33">
        <v>0</v>
      </c>
      <c r="H19" s="38"/>
      <c r="I19" s="29">
        <f t="shared" si="2"/>
        <v>0</v>
      </c>
      <c r="J19" s="38">
        <v>0</v>
      </c>
      <c r="K19" s="54"/>
      <c r="L19" s="55"/>
      <c r="M19" s="55"/>
      <c r="N19" s="55">
        <v>0</v>
      </c>
      <c r="O19" s="55"/>
    </row>
    <row r="20" spans="1:15" ht="34.5">
      <c r="A20" s="33">
        <v>5</v>
      </c>
      <c r="B20" s="34" t="s">
        <v>82</v>
      </c>
      <c r="C20" s="35">
        <v>22522</v>
      </c>
      <c r="D20" s="36" t="s">
        <v>83</v>
      </c>
      <c r="E20" s="37">
        <v>0</v>
      </c>
      <c r="F20" s="36">
        <f t="shared" si="0"/>
        <v>0</v>
      </c>
      <c r="G20" s="33">
        <v>0</v>
      </c>
      <c r="H20" s="38"/>
      <c r="I20" s="29">
        <f t="shared" si="2"/>
        <v>0</v>
      </c>
      <c r="J20" s="38">
        <v>0</v>
      </c>
      <c r="K20" s="54"/>
      <c r="L20" s="55"/>
      <c r="M20" s="55"/>
      <c r="N20" s="55">
        <v>0</v>
      </c>
      <c r="O20" s="55"/>
    </row>
    <row r="21" spans="1:15" ht="17.25">
      <c r="A21" s="33">
        <v>6</v>
      </c>
      <c r="B21" s="34" t="s">
        <v>84</v>
      </c>
      <c r="C21" s="35">
        <v>22522</v>
      </c>
      <c r="D21" s="36" t="s">
        <v>83</v>
      </c>
      <c r="E21" s="37">
        <v>1</v>
      </c>
      <c r="F21" s="36">
        <f t="shared" si="0"/>
        <v>6.5231572080887146E-2</v>
      </c>
      <c r="G21" s="33">
        <v>1000</v>
      </c>
      <c r="H21" s="38"/>
      <c r="I21" s="29">
        <f t="shared" si="2"/>
        <v>3.9138943248532287E-2</v>
      </c>
      <c r="J21" s="38">
        <v>600</v>
      </c>
      <c r="K21" s="54"/>
      <c r="L21" s="55"/>
      <c r="M21" s="55">
        <f>30/J21*100</f>
        <v>5</v>
      </c>
      <c r="N21" s="55">
        <v>30</v>
      </c>
      <c r="O21" s="55">
        <v>5</v>
      </c>
    </row>
    <row r="22" spans="1:15" ht="17.25">
      <c r="A22" s="33">
        <v>7</v>
      </c>
      <c r="B22" s="34" t="s">
        <v>85</v>
      </c>
      <c r="C22" s="35">
        <v>22522</v>
      </c>
      <c r="D22" s="36" t="s">
        <v>77</v>
      </c>
      <c r="E22" s="37">
        <v>0</v>
      </c>
      <c r="F22" s="36">
        <f t="shared" si="0"/>
        <v>0</v>
      </c>
      <c r="G22" s="33">
        <v>0</v>
      </c>
      <c r="H22" s="38"/>
      <c r="I22" s="29">
        <f t="shared" si="2"/>
        <v>0</v>
      </c>
      <c r="J22" s="38">
        <v>0</v>
      </c>
      <c r="K22" s="54"/>
      <c r="L22" s="55"/>
      <c r="M22" s="55"/>
      <c r="N22" s="55">
        <v>0</v>
      </c>
      <c r="O22" s="55"/>
    </row>
    <row r="23" spans="1:15" ht="17.25">
      <c r="A23" s="33">
        <v>8</v>
      </c>
      <c r="B23" s="34" t="s">
        <v>86</v>
      </c>
      <c r="C23" s="35">
        <v>22522</v>
      </c>
      <c r="D23" s="36" t="s">
        <v>77</v>
      </c>
      <c r="E23" s="37">
        <v>15</v>
      </c>
      <c r="F23" s="36">
        <f t="shared" si="0"/>
        <v>9.7847358121330719E-3</v>
      </c>
      <c r="G23" s="33">
        <v>150</v>
      </c>
      <c r="H23" s="38">
        <v>10</v>
      </c>
      <c r="I23" s="29">
        <f t="shared" si="2"/>
        <v>6.5231572080887146E-3</v>
      </c>
      <c r="J23" s="38">
        <v>100</v>
      </c>
      <c r="K23" s="54"/>
      <c r="L23" s="55"/>
      <c r="M23" s="55">
        <v>0</v>
      </c>
      <c r="N23" s="55">
        <v>0</v>
      </c>
      <c r="O23" s="55">
        <v>0</v>
      </c>
    </row>
    <row r="24" spans="1:15" ht="17.25">
      <c r="A24" s="33">
        <v>9</v>
      </c>
      <c r="B24" s="34" t="s">
        <v>87</v>
      </c>
      <c r="C24" s="35">
        <v>22522</v>
      </c>
      <c r="D24" s="36" t="s">
        <v>77</v>
      </c>
      <c r="E24" s="42">
        <v>0</v>
      </c>
      <c r="F24" s="36">
        <f t="shared" si="0"/>
        <v>0</v>
      </c>
      <c r="G24" s="33">
        <v>0</v>
      </c>
      <c r="H24" s="42"/>
      <c r="I24" s="29">
        <f t="shared" si="2"/>
        <v>0</v>
      </c>
      <c r="J24" s="42"/>
      <c r="K24" s="54"/>
      <c r="L24" s="55"/>
      <c r="M24" s="55"/>
      <c r="N24" s="55">
        <v>0</v>
      </c>
      <c r="O24" s="55"/>
    </row>
    <row r="25" spans="1:15" ht="20.25" customHeight="1">
      <c r="A25" s="33">
        <v>10</v>
      </c>
      <c r="B25" s="34" t="s">
        <v>88</v>
      </c>
      <c r="C25" s="35">
        <v>22522</v>
      </c>
      <c r="D25" s="36" t="s">
        <v>72</v>
      </c>
      <c r="E25" s="37">
        <v>1</v>
      </c>
      <c r="F25" s="36">
        <f t="shared" si="0"/>
        <v>6.5231572080887146E-3</v>
      </c>
      <c r="G25" s="33">
        <v>100</v>
      </c>
      <c r="H25" s="38"/>
      <c r="I25" s="29">
        <f t="shared" si="2"/>
        <v>3.2615786040443573E-3</v>
      </c>
      <c r="J25" s="38">
        <v>50</v>
      </c>
      <c r="K25" s="54"/>
      <c r="L25" s="55"/>
      <c r="M25" s="55">
        <v>0</v>
      </c>
      <c r="N25" s="55">
        <v>0</v>
      </c>
      <c r="O25" s="55">
        <v>0</v>
      </c>
    </row>
    <row r="26" spans="1:15" ht="17.25">
      <c r="A26" s="33">
        <v>11</v>
      </c>
      <c r="B26" s="34" t="s">
        <v>89</v>
      </c>
      <c r="C26" s="35">
        <v>22522</v>
      </c>
      <c r="D26" s="36" t="s">
        <v>83</v>
      </c>
      <c r="E26" s="37">
        <v>1</v>
      </c>
      <c r="F26" s="36">
        <f t="shared" si="0"/>
        <v>3.2615786040443573E-2</v>
      </c>
      <c r="G26" s="33">
        <v>500</v>
      </c>
      <c r="H26" s="38"/>
      <c r="I26" s="29">
        <f t="shared" si="2"/>
        <v>1.3046314416177429E-2</v>
      </c>
      <c r="J26" s="38">
        <v>200</v>
      </c>
      <c r="K26" s="54"/>
      <c r="L26" s="55"/>
      <c r="M26" s="55">
        <f>280/J26*100</f>
        <v>140</v>
      </c>
      <c r="N26" s="55">
        <v>280</v>
      </c>
      <c r="O26" s="55">
        <v>140</v>
      </c>
    </row>
    <row r="27" spans="1:15" ht="17.25">
      <c r="A27" s="33">
        <v>12</v>
      </c>
      <c r="B27" s="34" t="s">
        <v>90</v>
      </c>
      <c r="C27" s="35">
        <v>22522</v>
      </c>
      <c r="D27" s="36" t="s">
        <v>83</v>
      </c>
      <c r="E27" s="37">
        <v>1</v>
      </c>
      <c r="F27" s="36">
        <f t="shared" si="0"/>
        <v>3.2615786040443573E-2</v>
      </c>
      <c r="G27" s="33">
        <v>500</v>
      </c>
      <c r="H27" s="38"/>
      <c r="I27" s="29">
        <f t="shared" si="2"/>
        <v>1.3046314416177429E-2</v>
      </c>
      <c r="J27" s="38">
        <v>200</v>
      </c>
      <c r="K27" s="54"/>
      <c r="L27" s="55"/>
      <c r="M27" s="55">
        <f>50/J27*100</f>
        <v>25</v>
      </c>
      <c r="N27" s="55">
        <v>50</v>
      </c>
      <c r="O27" s="55">
        <v>25</v>
      </c>
    </row>
    <row r="28" spans="1:15" ht="17.25">
      <c r="A28" s="33">
        <v>13</v>
      </c>
      <c r="B28" s="34" t="s">
        <v>91</v>
      </c>
      <c r="C28" s="35">
        <v>22522</v>
      </c>
      <c r="D28" s="36" t="s">
        <v>83</v>
      </c>
      <c r="E28" s="37">
        <v>1</v>
      </c>
      <c r="F28" s="36">
        <f t="shared" si="0"/>
        <v>3.2615786040443573E-2</v>
      </c>
      <c r="G28" s="33">
        <v>500</v>
      </c>
      <c r="H28" s="38"/>
      <c r="I28" s="29">
        <f t="shared" si="2"/>
        <v>1.3046314416177429E-2</v>
      </c>
      <c r="J28" s="38">
        <v>200</v>
      </c>
      <c r="K28" s="54"/>
      <c r="L28" s="55"/>
      <c r="M28" s="55">
        <f>275/J28*100</f>
        <v>137.5</v>
      </c>
      <c r="N28" s="55">
        <v>275</v>
      </c>
      <c r="O28" s="55">
        <v>137.5</v>
      </c>
    </row>
    <row r="29" spans="1:15" s="43" customFormat="1" ht="17.25">
      <c r="A29" s="33">
        <v>14</v>
      </c>
      <c r="B29" s="34" t="s">
        <v>92</v>
      </c>
      <c r="C29" s="35">
        <v>22522</v>
      </c>
      <c r="D29" s="36" t="s">
        <v>83</v>
      </c>
      <c r="E29" s="37">
        <v>1</v>
      </c>
      <c r="F29" s="36">
        <f t="shared" si="0"/>
        <v>6.5231572080887146E-3</v>
      </c>
      <c r="G29" s="33">
        <v>100</v>
      </c>
      <c r="H29" s="38"/>
      <c r="I29" s="29">
        <f t="shared" si="2"/>
        <v>6.5231572080887146E-3</v>
      </c>
      <c r="J29" s="38">
        <v>100</v>
      </c>
      <c r="K29" s="54"/>
      <c r="L29" s="56"/>
      <c r="M29" s="56">
        <v>100</v>
      </c>
      <c r="N29" s="56">
        <v>100</v>
      </c>
      <c r="O29" s="56">
        <v>100</v>
      </c>
    </row>
    <row r="30" spans="1:15" ht="34.5">
      <c r="A30" s="33">
        <v>15</v>
      </c>
      <c r="B30" s="34" t="s">
        <v>93</v>
      </c>
      <c r="C30" s="35">
        <v>22522</v>
      </c>
      <c r="D30" s="36" t="s">
        <v>77</v>
      </c>
      <c r="E30" s="37">
        <v>1</v>
      </c>
      <c r="F30" s="36">
        <f t="shared" si="0"/>
        <v>1.9569471624266144E-2</v>
      </c>
      <c r="G30" s="33">
        <v>300</v>
      </c>
      <c r="H30" s="38"/>
      <c r="I30" s="29">
        <f t="shared" si="2"/>
        <v>6.5231572080887146E-3</v>
      </c>
      <c r="J30" s="38">
        <v>100</v>
      </c>
      <c r="K30" s="54"/>
      <c r="L30" s="55"/>
      <c r="M30" s="55">
        <v>0</v>
      </c>
      <c r="N30" s="55">
        <v>0</v>
      </c>
      <c r="O30" s="55">
        <v>0</v>
      </c>
    </row>
    <row r="31" spans="1:15" ht="17.25">
      <c r="A31" s="33">
        <v>16</v>
      </c>
      <c r="B31" s="34" t="s">
        <v>94</v>
      </c>
      <c r="C31" s="35">
        <v>22522</v>
      </c>
      <c r="D31" s="36" t="s">
        <v>77</v>
      </c>
      <c r="E31" s="37">
        <v>1</v>
      </c>
      <c r="F31" s="36">
        <f t="shared" si="0"/>
        <v>0</v>
      </c>
      <c r="G31" s="33">
        <v>0</v>
      </c>
      <c r="H31" s="38"/>
      <c r="I31" s="29">
        <f t="shared" si="2"/>
        <v>0</v>
      </c>
      <c r="J31" s="38">
        <v>0</v>
      </c>
      <c r="K31" s="54"/>
      <c r="L31" s="55"/>
      <c r="M31" s="55"/>
      <c r="N31" s="55">
        <v>0</v>
      </c>
      <c r="O31" s="55"/>
    </row>
    <row r="32" spans="1:15" ht="33" customHeight="1">
      <c r="A32" s="33">
        <v>17</v>
      </c>
      <c r="B32" s="34" t="s">
        <v>95</v>
      </c>
      <c r="C32" s="35">
        <v>22522</v>
      </c>
      <c r="D32" s="36" t="s">
        <v>72</v>
      </c>
      <c r="E32" s="37">
        <v>1</v>
      </c>
      <c r="F32" s="36">
        <f t="shared" si="0"/>
        <v>3.2615786040443573E-2</v>
      </c>
      <c r="G32" s="33">
        <v>500</v>
      </c>
      <c r="H32" s="38"/>
      <c r="I32" s="29">
        <f t="shared" si="2"/>
        <v>1.3046314416177429E-2</v>
      </c>
      <c r="J32" s="38">
        <v>200</v>
      </c>
      <c r="K32" s="54"/>
      <c r="L32" s="55"/>
      <c r="M32" s="55">
        <f>400/200*100</f>
        <v>200</v>
      </c>
      <c r="N32" s="55">
        <v>400</v>
      </c>
      <c r="O32" s="55">
        <v>200</v>
      </c>
    </row>
    <row r="33" spans="1:15" ht="17.25">
      <c r="A33" s="33">
        <v>18</v>
      </c>
      <c r="B33" s="34" t="s">
        <v>96</v>
      </c>
      <c r="C33" s="35">
        <v>22522</v>
      </c>
      <c r="D33" s="36" t="s">
        <v>77</v>
      </c>
      <c r="E33" s="37">
        <v>0</v>
      </c>
      <c r="F33" s="36">
        <f t="shared" si="0"/>
        <v>0</v>
      </c>
      <c r="G33" s="33">
        <v>0</v>
      </c>
      <c r="H33" s="38">
        <v>0</v>
      </c>
      <c r="I33" s="29">
        <f t="shared" si="2"/>
        <v>0</v>
      </c>
      <c r="J33" s="38">
        <v>0</v>
      </c>
      <c r="K33" s="54"/>
      <c r="L33" s="55"/>
      <c r="M33" s="55"/>
      <c r="N33" s="55">
        <v>0</v>
      </c>
      <c r="O33" s="55"/>
    </row>
    <row r="34" spans="1:15" ht="18" customHeight="1">
      <c r="A34" s="33">
        <v>19</v>
      </c>
      <c r="B34" s="34" t="s">
        <v>97</v>
      </c>
      <c r="C34" s="35">
        <v>22522</v>
      </c>
      <c r="D34" s="36" t="s">
        <v>77</v>
      </c>
      <c r="E34" s="37">
        <v>2</v>
      </c>
      <c r="F34" s="36">
        <f t="shared" si="0"/>
        <v>5.2185257664709717E-3</v>
      </c>
      <c r="G34" s="33">
        <v>80</v>
      </c>
      <c r="H34" s="38">
        <v>1</v>
      </c>
      <c r="I34" s="29">
        <f t="shared" si="2"/>
        <v>2.6092628832354858E-3</v>
      </c>
      <c r="J34" s="38">
        <v>40</v>
      </c>
      <c r="K34" s="54"/>
      <c r="L34" s="55"/>
      <c r="M34" s="55">
        <v>0</v>
      </c>
      <c r="N34" s="55">
        <v>0</v>
      </c>
      <c r="O34" s="55">
        <v>0</v>
      </c>
    </row>
    <row r="35" spans="1:15" ht="18.75" customHeight="1">
      <c r="A35" s="33">
        <v>20</v>
      </c>
      <c r="B35" s="34" t="s">
        <v>98</v>
      </c>
      <c r="C35" s="35">
        <v>22522</v>
      </c>
      <c r="D35" s="36" t="s">
        <v>72</v>
      </c>
      <c r="E35" s="37">
        <v>1</v>
      </c>
      <c r="F35" s="36">
        <f t="shared" si="0"/>
        <v>0.13046314416177429</v>
      </c>
      <c r="G35" s="33">
        <v>2000</v>
      </c>
      <c r="H35" s="38"/>
      <c r="I35" s="29">
        <f t="shared" si="2"/>
        <v>6.5231572080887146E-2</v>
      </c>
      <c r="J35" s="38">
        <v>1000</v>
      </c>
      <c r="K35" s="54"/>
      <c r="L35" s="55"/>
      <c r="M35" s="55">
        <f>988/1000*100</f>
        <v>98.8</v>
      </c>
      <c r="N35" s="55">
        <v>988</v>
      </c>
      <c r="O35" s="55">
        <v>99</v>
      </c>
    </row>
    <row r="36" spans="1:15" ht="34.5">
      <c r="A36" s="33">
        <v>21</v>
      </c>
      <c r="B36" s="34" t="s">
        <v>99</v>
      </c>
      <c r="C36" s="35">
        <v>22522</v>
      </c>
      <c r="D36" s="36" t="s">
        <v>77</v>
      </c>
      <c r="E36" s="37">
        <v>1</v>
      </c>
      <c r="F36" s="36">
        <f t="shared" si="0"/>
        <v>1.3046314416177429E-2</v>
      </c>
      <c r="G36" s="33">
        <v>200</v>
      </c>
      <c r="H36" s="38"/>
      <c r="I36" s="29">
        <f t="shared" si="2"/>
        <v>3.2615786040443573E-3</v>
      </c>
      <c r="J36" s="38">
        <v>50</v>
      </c>
      <c r="K36" s="54"/>
      <c r="L36" s="55"/>
      <c r="M36" s="55">
        <v>0</v>
      </c>
      <c r="N36" s="55">
        <v>0</v>
      </c>
      <c r="O36" s="55">
        <v>0</v>
      </c>
    </row>
    <row r="37" spans="1:15" ht="34.5">
      <c r="A37" s="33">
        <v>22</v>
      </c>
      <c r="B37" s="34" t="s">
        <v>100</v>
      </c>
      <c r="C37" s="35">
        <v>22522</v>
      </c>
      <c r="D37" s="36" t="s">
        <v>77</v>
      </c>
      <c r="E37" s="37">
        <v>1</v>
      </c>
      <c r="F37" s="36">
        <f t="shared" si="0"/>
        <v>3.2615786040443573E-2</v>
      </c>
      <c r="G37" s="33">
        <v>500</v>
      </c>
      <c r="H37" s="38"/>
      <c r="I37" s="29">
        <f t="shared" si="2"/>
        <v>1.3046314416177429E-2</v>
      </c>
      <c r="J37" s="38">
        <v>200</v>
      </c>
      <c r="K37" s="54"/>
      <c r="L37" s="55"/>
      <c r="M37" s="55">
        <v>0</v>
      </c>
      <c r="N37" s="55">
        <v>0</v>
      </c>
      <c r="O37" s="55">
        <v>0</v>
      </c>
    </row>
    <row r="38" spans="1:15" ht="34.5">
      <c r="A38" s="33">
        <v>23</v>
      </c>
      <c r="B38" s="34" t="s">
        <v>101</v>
      </c>
      <c r="C38" s="35">
        <v>22522</v>
      </c>
      <c r="D38" s="36" t="s">
        <v>77</v>
      </c>
      <c r="E38" s="37">
        <v>1</v>
      </c>
      <c r="F38" s="36">
        <f t="shared" si="0"/>
        <v>2.6092628832354858E-2</v>
      </c>
      <c r="G38" s="33">
        <v>400</v>
      </c>
      <c r="H38" s="38"/>
      <c r="I38" s="29">
        <f t="shared" si="2"/>
        <v>1.3046314416177429E-2</v>
      </c>
      <c r="J38" s="38">
        <v>200</v>
      </c>
      <c r="K38" s="54"/>
      <c r="L38" s="55"/>
      <c r="M38" s="55">
        <v>0</v>
      </c>
      <c r="N38" s="55">
        <v>0</v>
      </c>
      <c r="O38" s="55">
        <v>0</v>
      </c>
    </row>
    <row r="39" spans="1:15" ht="27" customHeight="1">
      <c r="A39" s="33">
        <v>24</v>
      </c>
      <c r="B39" s="60" t="s">
        <v>108</v>
      </c>
      <c r="C39" s="35">
        <v>22522</v>
      </c>
      <c r="D39" s="36" t="s">
        <v>77</v>
      </c>
      <c r="E39" s="37">
        <v>2</v>
      </c>
      <c r="F39" s="36">
        <f t="shared" si="0"/>
        <v>1.9569471624266144E-3</v>
      </c>
      <c r="G39" s="33">
        <v>30</v>
      </c>
      <c r="H39" s="38"/>
      <c r="I39" s="29">
        <f t="shared" si="2"/>
        <v>1.9569471624266144E-3</v>
      </c>
      <c r="J39" s="38">
        <v>30</v>
      </c>
      <c r="K39" s="54"/>
      <c r="L39" s="55"/>
      <c r="M39" s="55">
        <v>100</v>
      </c>
      <c r="N39" s="55">
        <v>30</v>
      </c>
      <c r="O39" s="55">
        <v>100</v>
      </c>
    </row>
    <row r="40" spans="1:15" ht="28.5">
      <c r="A40" s="33">
        <v>25</v>
      </c>
      <c r="B40" s="60" t="s">
        <v>34</v>
      </c>
      <c r="C40" s="35">
        <v>22522</v>
      </c>
      <c r="D40" s="36" t="s">
        <v>77</v>
      </c>
      <c r="E40" s="37">
        <v>3</v>
      </c>
      <c r="F40" s="36"/>
      <c r="G40" s="33">
        <v>300</v>
      </c>
      <c r="H40" s="38"/>
      <c r="I40" s="29">
        <f t="shared" si="2"/>
        <v>1.9569471624266144E-2</v>
      </c>
      <c r="J40" s="38">
        <v>300</v>
      </c>
      <c r="K40" s="54"/>
      <c r="L40" s="55"/>
      <c r="M40" s="55">
        <v>100</v>
      </c>
      <c r="N40" s="55">
        <v>299</v>
      </c>
      <c r="O40" s="264">
        <f>N40/J40</f>
        <v>0.9966666666666667</v>
      </c>
    </row>
    <row r="41" spans="1:15" ht="17.25">
      <c r="A41" s="44" t="s">
        <v>102</v>
      </c>
      <c r="B41" s="45" t="s">
        <v>103</v>
      </c>
      <c r="C41" s="35"/>
      <c r="D41" s="36"/>
      <c r="E41" s="37"/>
      <c r="F41" s="27">
        <f t="shared" si="0"/>
        <v>0.69536855838225697</v>
      </c>
      <c r="G41" s="39">
        <f>SUM(G15:G40)</f>
        <v>10660</v>
      </c>
      <c r="H41" s="39"/>
      <c r="I41" s="28">
        <f t="shared" si="2"/>
        <v>0.3633398564905414</v>
      </c>
      <c r="J41" s="39">
        <f>SUM(J15:J40)</f>
        <v>5570</v>
      </c>
      <c r="K41" s="54"/>
      <c r="L41" s="55"/>
      <c r="M41" s="55"/>
      <c r="N41" s="39">
        <f>SUM(N15:N40)</f>
        <v>5952</v>
      </c>
      <c r="O41" s="252">
        <f>N41/J41*100</f>
        <v>106.85816876122082</v>
      </c>
    </row>
    <row r="42" spans="1:15" ht="17.25">
      <c r="A42" s="46"/>
      <c r="B42" s="40" t="s">
        <v>104</v>
      </c>
      <c r="C42" s="47"/>
      <c r="D42" s="48"/>
      <c r="E42" s="49"/>
      <c r="F42" s="27">
        <f t="shared" si="0"/>
        <v>1.0215264187866928</v>
      </c>
      <c r="G42" s="44">
        <f>G41+G14</f>
        <v>15660</v>
      </c>
      <c r="H42" s="44"/>
      <c r="I42" s="28">
        <f t="shared" si="2"/>
        <v>0.55903457273320289</v>
      </c>
      <c r="J42" s="44">
        <f>J41+J14</f>
        <v>8570</v>
      </c>
      <c r="K42" s="54"/>
      <c r="L42" s="55"/>
      <c r="M42" s="55"/>
      <c r="N42" s="44">
        <f>N41+N14</f>
        <v>10952</v>
      </c>
      <c r="O42" s="252">
        <f>N42/J42*100</f>
        <v>127.79463243873978</v>
      </c>
    </row>
  </sheetData>
  <mergeCells count="26">
    <mergeCell ref="A8:F8"/>
    <mergeCell ref="H8:K8"/>
    <mergeCell ref="K10:M10"/>
    <mergeCell ref="N10:O10"/>
    <mergeCell ref="A9:F9"/>
    <mergeCell ref="H9:K9"/>
    <mergeCell ref="A10:A11"/>
    <mergeCell ref="B10:B11"/>
    <mergeCell ref="C10:C11"/>
    <mergeCell ref="D10:D11"/>
    <mergeCell ref="E10:G10"/>
    <mergeCell ref="H10:J10"/>
    <mergeCell ref="A1:O1"/>
    <mergeCell ref="A2:O2"/>
    <mergeCell ref="A3:O3"/>
    <mergeCell ref="L5:O5"/>
    <mergeCell ref="L6:O6"/>
    <mergeCell ref="L7:O7"/>
    <mergeCell ref="A5:F5"/>
    <mergeCell ref="H5:K5"/>
    <mergeCell ref="A4:F4"/>
    <mergeCell ref="H4:K4"/>
    <mergeCell ref="A6:F6"/>
    <mergeCell ref="H6:K6"/>
    <mergeCell ref="A7:F7"/>
    <mergeCell ref="H7:K7"/>
  </mergeCells>
  <pageMargins left="0.2" right="0.2" top="0.25" bottom="0.2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7" sqref="A27:XFD28"/>
    </sheetView>
  </sheetViews>
  <sheetFormatPr defaultRowHeight="15"/>
  <cols>
    <col min="1" max="1" width="4.42578125" customWidth="1"/>
    <col min="2" max="2" width="5.5703125" customWidth="1"/>
    <col min="3" max="3" width="31.140625" customWidth="1"/>
    <col min="4" max="4" width="8.140625" customWidth="1"/>
    <col min="5" max="5" width="7" customWidth="1"/>
    <col min="6" max="6" width="6.85546875" customWidth="1"/>
    <col min="7" max="7" width="6.140625" customWidth="1"/>
    <col min="8" max="8" width="6.85546875" customWidth="1"/>
    <col min="9" max="9" width="5.42578125" customWidth="1"/>
    <col min="10" max="10" width="6.140625" customWidth="1"/>
    <col min="11" max="11" width="5.7109375" customWidth="1"/>
    <col min="12" max="12" width="6.5703125" customWidth="1"/>
    <col min="13" max="13" width="4.42578125" customWidth="1"/>
    <col min="14" max="14" width="6" customWidth="1"/>
    <col min="15" max="15" width="7.5703125" customWidth="1"/>
    <col min="16" max="16" width="7.7109375" customWidth="1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7.25">
      <c r="A4" s="276" t="s">
        <v>49</v>
      </c>
      <c r="B4" s="276"/>
      <c r="C4" s="276"/>
      <c r="D4" s="276"/>
      <c r="E4" s="276"/>
      <c r="F4" s="276"/>
      <c r="G4" s="128"/>
      <c r="H4" s="127"/>
      <c r="I4" s="127"/>
      <c r="J4" s="127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  <c r="L5" s="275"/>
      <c r="M5" s="275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  <c r="L6" s="275"/>
      <c r="M6" s="275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  <c r="L7" s="275"/>
      <c r="M7" s="275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  <c r="L8" s="275"/>
      <c r="M8" s="275"/>
    </row>
    <row r="9" spans="1:17" ht="17.25">
      <c r="A9" s="276" t="s">
        <v>153</v>
      </c>
      <c r="B9" s="276"/>
      <c r="C9" s="276"/>
      <c r="D9" s="276"/>
      <c r="E9" s="276"/>
      <c r="F9" s="276"/>
      <c r="G9" s="128"/>
      <c r="H9" s="129"/>
      <c r="I9" s="134"/>
      <c r="J9" s="134"/>
    </row>
    <row r="11" spans="1:17">
      <c r="I11" s="332" t="s">
        <v>155</v>
      </c>
      <c r="J11" s="332"/>
      <c r="K11" s="332"/>
      <c r="L11" s="332"/>
      <c r="M11" s="332"/>
      <c r="N11" s="332"/>
      <c r="O11" s="332"/>
      <c r="P11" s="332"/>
    </row>
    <row r="12" spans="1:17" s="157" customFormat="1" ht="27" customHeight="1">
      <c r="B12" s="229" t="s">
        <v>1</v>
      </c>
      <c r="C12" s="229" t="s">
        <v>2</v>
      </c>
      <c r="D12" s="229" t="s">
        <v>3</v>
      </c>
      <c r="E12" s="229" t="s">
        <v>4</v>
      </c>
      <c r="F12" s="229" t="s">
        <v>5</v>
      </c>
      <c r="G12" s="229"/>
      <c r="H12" s="229"/>
      <c r="I12" s="229" t="s">
        <v>156</v>
      </c>
      <c r="J12" s="229"/>
      <c r="K12" s="229"/>
      <c r="L12" s="329" t="s">
        <v>149</v>
      </c>
      <c r="M12" s="331"/>
      <c r="N12" s="330"/>
      <c r="O12" s="329" t="s">
        <v>150</v>
      </c>
      <c r="P12" s="330"/>
      <c r="Q12" s="229" t="s">
        <v>119</v>
      </c>
    </row>
    <row r="13" spans="1:17" ht="30">
      <c r="B13" s="200"/>
      <c r="C13" s="200"/>
      <c r="D13" s="200"/>
      <c r="E13" s="200"/>
      <c r="F13" s="200" t="s">
        <v>6</v>
      </c>
      <c r="G13" s="200" t="s">
        <v>7</v>
      </c>
      <c r="H13" s="200" t="s">
        <v>8</v>
      </c>
      <c r="I13" s="200" t="s">
        <v>66</v>
      </c>
      <c r="J13" s="200" t="s">
        <v>69</v>
      </c>
      <c r="K13" s="200" t="s">
        <v>120</v>
      </c>
      <c r="L13" s="200" t="s">
        <v>66</v>
      </c>
      <c r="M13" s="200" t="s">
        <v>69</v>
      </c>
      <c r="N13" s="200" t="s">
        <v>45</v>
      </c>
      <c r="O13" s="200" t="s">
        <v>107</v>
      </c>
      <c r="P13" s="200" t="s">
        <v>45</v>
      </c>
      <c r="Q13" s="200"/>
    </row>
    <row r="14" spans="1:17" ht="21.75" customHeight="1">
      <c r="B14" s="2"/>
      <c r="C14" s="9" t="s">
        <v>10</v>
      </c>
      <c r="D14" s="2"/>
      <c r="E14" s="4"/>
      <c r="F14" s="2"/>
      <c r="G14" s="2"/>
      <c r="H14" s="21"/>
      <c r="I14" s="22"/>
      <c r="J14" s="22"/>
      <c r="K14" s="183"/>
      <c r="L14" s="18"/>
      <c r="M14" s="18"/>
      <c r="N14" s="18"/>
      <c r="O14" s="18"/>
      <c r="P14" s="18"/>
      <c r="Q14" s="18"/>
    </row>
    <row r="15" spans="1:17" ht="22.5">
      <c r="B15" s="16">
        <v>1</v>
      </c>
      <c r="C15" s="200" t="s">
        <v>25</v>
      </c>
      <c r="D15" s="188">
        <v>22522</v>
      </c>
      <c r="E15" s="200" t="s">
        <v>11</v>
      </c>
      <c r="F15" s="188">
        <v>1</v>
      </c>
      <c r="G15" s="188">
        <f>H15/2150</f>
        <v>2.3255813953488372E-2</v>
      </c>
      <c r="H15" s="188">
        <v>50</v>
      </c>
      <c r="I15" s="188">
        <v>0</v>
      </c>
      <c r="J15" s="188">
        <f t="shared" ref="J15:J16" si="0">K15/2150</f>
        <v>0</v>
      </c>
      <c r="K15" s="188">
        <v>0</v>
      </c>
      <c r="L15" s="188">
        <v>1</v>
      </c>
      <c r="M15" s="188"/>
      <c r="N15" s="188"/>
      <c r="O15" s="188">
        <v>50</v>
      </c>
      <c r="P15" s="188">
        <v>100</v>
      </c>
      <c r="Q15" s="18"/>
    </row>
    <row r="16" spans="1:17" ht="30">
      <c r="B16" s="16">
        <v>2</v>
      </c>
      <c r="C16" s="200" t="s">
        <v>26</v>
      </c>
      <c r="D16" s="188">
        <v>22522</v>
      </c>
      <c r="E16" s="200" t="s">
        <v>27</v>
      </c>
      <c r="F16" s="188">
        <v>1</v>
      </c>
      <c r="G16" s="188">
        <f t="shared" ref="G16:G21" si="1">H16/2150</f>
        <v>0.18604651162790697</v>
      </c>
      <c r="H16" s="188">
        <v>400</v>
      </c>
      <c r="I16" s="188"/>
      <c r="J16" s="188">
        <f t="shared" si="0"/>
        <v>9.3023255813953487E-2</v>
      </c>
      <c r="K16" s="188">
        <v>200</v>
      </c>
      <c r="L16" s="188">
        <v>1</v>
      </c>
      <c r="M16" s="188"/>
      <c r="N16" s="188"/>
      <c r="O16" s="188">
        <v>400</v>
      </c>
      <c r="P16" s="188">
        <v>200</v>
      </c>
      <c r="Q16" s="18"/>
    </row>
    <row r="17" spans="2:17" ht="22.5">
      <c r="B17" s="16">
        <v>3</v>
      </c>
      <c r="C17" s="200" t="s">
        <v>28</v>
      </c>
      <c r="D17" s="188">
        <v>22522</v>
      </c>
      <c r="E17" s="200" t="s">
        <v>9</v>
      </c>
      <c r="F17" s="188">
        <v>1</v>
      </c>
      <c r="G17" s="188">
        <f t="shared" si="1"/>
        <v>0.41860465116279072</v>
      </c>
      <c r="H17" s="188">
        <v>900</v>
      </c>
      <c r="I17" s="188"/>
      <c r="J17" s="188">
        <f>K17/2150</f>
        <v>0.13953488372093023</v>
      </c>
      <c r="K17" s="188">
        <v>300</v>
      </c>
      <c r="L17" s="188">
        <v>0</v>
      </c>
      <c r="M17" s="188"/>
      <c r="N17" s="188"/>
      <c r="O17" s="188">
        <v>30</v>
      </c>
      <c r="P17" s="188">
        <f>O17/K17*100</f>
        <v>10</v>
      </c>
      <c r="Q17" s="18"/>
    </row>
    <row r="18" spans="2:17" ht="22.5">
      <c r="B18" s="16">
        <v>4</v>
      </c>
      <c r="C18" s="200" t="s">
        <v>29</v>
      </c>
      <c r="D18" s="188">
        <v>22522</v>
      </c>
      <c r="E18" s="200" t="s">
        <v>9</v>
      </c>
      <c r="F18" s="188">
        <v>1</v>
      </c>
      <c r="G18" s="188">
        <f t="shared" si="1"/>
        <v>0.23255813953488372</v>
      </c>
      <c r="H18" s="188">
        <v>500</v>
      </c>
      <c r="I18" s="188"/>
      <c r="J18" s="188">
        <f t="shared" ref="J18:J21" si="2">K18/2150</f>
        <v>4.6511627906976744E-2</v>
      </c>
      <c r="K18" s="188">
        <v>100</v>
      </c>
      <c r="L18" s="188">
        <v>0</v>
      </c>
      <c r="M18" s="188"/>
      <c r="N18" s="188"/>
      <c r="O18" s="188">
        <v>0</v>
      </c>
      <c r="P18" s="188">
        <v>0</v>
      </c>
      <c r="Q18" s="18"/>
    </row>
    <row r="19" spans="2:17" ht="22.5">
      <c r="B19" s="16">
        <v>5</v>
      </c>
      <c r="C19" s="200" t="s">
        <v>30</v>
      </c>
      <c r="D19" s="188">
        <v>22522</v>
      </c>
      <c r="E19" s="200" t="s">
        <v>11</v>
      </c>
      <c r="F19" s="188">
        <v>1</v>
      </c>
      <c r="G19" s="188">
        <f t="shared" si="1"/>
        <v>4.6511627906976744E-2</v>
      </c>
      <c r="H19" s="188">
        <v>100</v>
      </c>
      <c r="I19" s="188"/>
      <c r="J19" s="188">
        <f t="shared" si="2"/>
        <v>0</v>
      </c>
      <c r="K19" s="188">
        <v>0</v>
      </c>
      <c r="L19" s="188">
        <v>0</v>
      </c>
      <c r="M19" s="188"/>
      <c r="N19" s="188"/>
      <c r="O19" s="188">
        <v>0</v>
      </c>
      <c r="P19" s="188">
        <v>0</v>
      </c>
      <c r="Q19" s="18"/>
    </row>
    <row r="20" spans="2:17" ht="33.75">
      <c r="B20" s="16">
        <v>6</v>
      </c>
      <c r="C20" s="200" t="s">
        <v>154</v>
      </c>
      <c r="D20" s="188">
        <v>22522</v>
      </c>
      <c r="E20" s="200" t="s">
        <v>9</v>
      </c>
      <c r="F20" s="188">
        <v>10</v>
      </c>
      <c r="G20" s="188">
        <f t="shared" si="1"/>
        <v>2.3255813953488372E-2</v>
      </c>
      <c r="H20" s="188">
        <v>50</v>
      </c>
      <c r="I20" s="188"/>
      <c r="J20" s="188">
        <f t="shared" si="2"/>
        <v>1.1627906976744186E-2</v>
      </c>
      <c r="K20" s="188">
        <v>25</v>
      </c>
      <c r="L20" s="188">
        <v>0</v>
      </c>
      <c r="M20" s="188"/>
      <c r="N20" s="188"/>
      <c r="O20" s="188">
        <v>0</v>
      </c>
      <c r="P20" s="188">
        <v>0</v>
      </c>
      <c r="Q20" s="18"/>
    </row>
    <row r="21" spans="2:17" ht="30">
      <c r="B21" s="16">
        <v>7</v>
      </c>
      <c r="C21" s="200" t="s">
        <v>31</v>
      </c>
      <c r="D21" s="188">
        <v>22522</v>
      </c>
      <c r="E21" s="200" t="s">
        <v>9</v>
      </c>
      <c r="F21" s="188">
        <v>1</v>
      </c>
      <c r="G21" s="188">
        <f t="shared" si="1"/>
        <v>6.9767441860465115E-2</v>
      </c>
      <c r="H21" s="188">
        <v>150</v>
      </c>
      <c r="I21" s="188"/>
      <c r="J21" s="188">
        <f t="shared" si="2"/>
        <v>2.3255813953488372E-2</v>
      </c>
      <c r="K21" s="188">
        <v>50</v>
      </c>
      <c r="L21" s="188">
        <v>0</v>
      </c>
      <c r="M21" s="188"/>
      <c r="N21" s="188"/>
      <c r="O21" s="188">
        <v>0</v>
      </c>
      <c r="P21" s="188">
        <v>0</v>
      </c>
      <c r="Q21" s="18"/>
    </row>
    <row r="22" spans="2:17" ht="22.5">
      <c r="B22" s="186" t="s">
        <v>12</v>
      </c>
      <c r="C22" s="187" t="s">
        <v>13</v>
      </c>
      <c r="D22" s="16"/>
      <c r="E22" s="15"/>
      <c r="F22" s="188"/>
      <c r="G22" s="189">
        <f>SUM(G15:G21)</f>
        <v>1</v>
      </c>
      <c r="H22" s="189">
        <f>SUM(H15:H21)</f>
        <v>2150</v>
      </c>
      <c r="I22" s="189"/>
      <c r="J22" s="189">
        <f>SUM(J15:J21)</f>
        <v>0.31395348837209303</v>
      </c>
      <c r="K22" s="189">
        <f>SUM(K15:K21)</f>
        <v>675</v>
      </c>
      <c r="L22" s="189">
        <v>0</v>
      </c>
      <c r="M22" s="189"/>
      <c r="N22" s="189"/>
      <c r="O22" s="189">
        <f>SUM(O15:O21)</f>
        <v>480</v>
      </c>
      <c r="P22" s="189">
        <f>O22/K22*100</f>
        <v>71.111111111111114</v>
      </c>
      <c r="Q22" s="18"/>
    </row>
    <row r="27" spans="2:17" ht="15.75">
      <c r="C27" s="123"/>
      <c r="D27" s="123"/>
      <c r="E27" s="123"/>
      <c r="F27" s="123"/>
      <c r="G27" s="126"/>
      <c r="H27" s="126"/>
      <c r="I27" s="123"/>
      <c r="J27" s="123"/>
      <c r="M27" s="114"/>
      <c r="N27" s="302"/>
      <c r="O27" s="302"/>
    </row>
    <row r="28" spans="2:17" ht="15.75">
      <c r="C28" s="123"/>
      <c r="D28" s="123"/>
      <c r="E28" s="123"/>
      <c r="F28" s="123"/>
      <c r="G28" s="126"/>
      <c r="H28" s="126"/>
      <c r="I28" s="114"/>
      <c r="J28" s="114"/>
      <c r="M28" s="114"/>
      <c r="N28" s="302"/>
      <c r="O28" s="302"/>
    </row>
  </sheetData>
  <mergeCells count="18">
    <mergeCell ref="A6:F6"/>
    <mergeCell ref="G6:M6"/>
    <mergeCell ref="A7:F7"/>
    <mergeCell ref="G7:M7"/>
    <mergeCell ref="A8:F8"/>
    <mergeCell ref="G8:M8"/>
    <mergeCell ref="A1:Q1"/>
    <mergeCell ref="A2:Q2"/>
    <mergeCell ref="A3:Q3"/>
    <mergeCell ref="A4:F4"/>
    <mergeCell ref="A5:F5"/>
    <mergeCell ref="G5:M5"/>
    <mergeCell ref="O12:P12"/>
    <mergeCell ref="N27:O27"/>
    <mergeCell ref="N28:O28"/>
    <mergeCell ref="A9:F9"/>
    <mergeCell ref="L12:N12"/>
    <mergeCell ref="I11:P11"/>
  </mergeCells>
  <pageMargins left="0.2" right="0.2" top="0.25" bottom="0.2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2" workbookViewId="0">
      <selection activeCell="K23" sqref="K23"/>
    </sheetView>
  </sheetViews>
  <sheetFormatPr defaultRowHeight="15"/>
  <cols>
    <col min="1" max="1" width="3.42578125" customWidth="1"/>
    <col min="3" max="3" width="31.140625" customWidth="1"/>
    <col min="4" max="4" width="9.5703125" customWidth="1"/>
    <col min="6" max="7" width="7.28515625" customWidth="1"/>
    <col min="8" max="8" width="8" customWidth="1"/>
    <col min="9" max="9" width="7.140625" customWidth="1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7.25">
      <c r="A4" s="276" t="s">
        <v>49</v>
      </c>
      <c r="B4" s="276"/>
      <c r="C4" s="276"/>
      <c r="D4" s="276"/>
      <c r="E4" s="276"/>
      <c r="F4" s="276"/>
      <c r="G4" s="132"/>
      <c r="H4" s="130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t="s">
        <v>46</v>
      </c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17.25">
      <c r="A9" s="276" t="s">
        <v>152</v>
      </c>
      <c r="B9" s="276"/>
      <c r="C9" s="276"/>
      <c r="D9" s="276"/>
      <c r="E9" s="276"/>
      <c r="F9" s="276"/>
      <c r="G9" s="132"/>
      <c r="H9" s="131"/>
    </row>
    <row r="11" spans="1:14">
      <c r="F11" s="333" t="s">
        <v>161</v>
      </c>
      <c r="G11" s="334"/>
      <c r="H11" s="334"/>
      <c r="I11" s="334"/>
      <c r="J11" s="334"/>
      <c r="K11" s="334"/>
      <c r="L11" s="334"/>
      <c r="M11" s="335"/>
      <c r="N11" s="18"/>
    </row>
    <row r="12" spans="1:14" ht="19.5" customHeight="1">
      <c r="B12" s="139" t="s">
        <v>1</v>
      </c>
      <c r="C12" s="139" t="s">
        <v>2</v>
      </c>
      <c r="D12" s="139" t="s">
        <v>3</v>
      </c>
      <c r="E12" s="139" t="s">
        <v>4</v>
      </c>
      <c r="F12" s="139" t="s">
        <v>156</v>
      </c>
      <c r="G12" s="139"/>
      <c r="H12" s="139"/>
      <c r="I12" s="333" t="s">
        <v>163</v>
      </c>
      <c r="J12" s="334"/>
      <c r="K12" s="335"/>
      <c r="L12" s="333" t="s">
        <v>162</v>
      </c>
      <c r="M12" s="335"/>
      <c r="N12" s="139" t="s">
        <v>119</v>
      </c>
    </row>
    <row r="13" spans="1:14" ht="18" customHeight="1">
      <c r="B13" s="139"/>
      <c r="C13" s="139"/>
      <c r="D13" s="139"/>
      <c r="E13" s="139"/>
      <c r="F13" s="139" t="s">
        <v>6</v>
      </c>
      <c r="G13" s="139" t="s">
        <v>7</v>
      </c>
      <c r="H13" s="139" t="s">
        <v>8</v>
      </c>
      <c r="I13" s="139" t="s">
        <v>6</v>
      </c>
      <c r="J13" s="139" t="s">
        <v>7</v>
      </c>
      <c r="K13" s="139" t="s">
        <v>45</v>
      </c>
      <c r="L13" s="139" t="s">
        <v>121</v>
      </c>
      <c r="M13" s="139" t="s">
        <v>45</v>
      </c>
      <c r="N13" s="139"/>
    </row>
    <row r="14" spans="1:14">
      <c r="B14" s="139"/>
      <c r="C14" s="139" t="s">
        <v>10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ht="22.5">
      <c r="B15" s="16">
        <v>1</v>
      </c>
      <c r="C15" s="184" t="s">
        <v>25</v>
      </c>
      <c r="D15" s="188">
        <v>22522</v>
      </c>
      <c r="E15" s="15" t="s">
        <v>11</v>
      </c>
      <c r="F15" s="188">
        <v>1</v>
      </c>
      <c r="G15" s="188">
        <f>H15/2150</f>
        <v>2.3255813953488372E-2</v>
      </c>
      <c r="H15" s="188">
        <v>50</v>
      </c>
      <c r="I15" s="188">
        <v>1</v>
      </c>
      <c r="J15" s="188">
        <v>0.02</v>
      </c>
      <c r="K15" s="188">
        <f>J15/G15*100</f>
        <v>86</v>
      </c>
      <c r="L15" s="188">
        <v>50</v>
      </c>
      <c r="M15" s="188">
        <f>L15/H15*100</f>
        <v>100</v>
      </c>
      <c r="N15" s="188"/>
    </row>
    <row r="16" spans="1:14" ht="36">
      <c r="B16" s="16">
        <v>2</v>
      </c>
      <c r="C16" s="184" t="s">
        <v>26</v>
      </c>
      <c r="D16" s="188">
        <v>22522</v>
      </c>
      <c r="E16" s="15" t="s">
        <v>27</v>
      </c>
      <c r="F16" s="188">
        <v>1</v>
      </c>
      <c r="G16" s="188">
        <f t="shared" ref="G16:G21" si="0">H16/2150</f>
        <v>0.18604651162790697</v>
      </c>
      <c r="H16" s="188">
        <v>400</v>
      </c>
      <c r="I16" s="188">
        <v>1</v>
      </c>
      <c r="J16" s="188">
        <v>0.19</v>
      </c>
      <c r="K16" s="188">
        <f>J16/G16*100</f>
        <v>102.125</v>
      </c>
      <c r="L16" s="188">
        <v>400</v>
      </c>
      <c r="M16" s="188">
        <f t="shared" ref="M16:M17" si="1">L16/H16*100</f>
        <v>100</v>
      </c>
      <c r="N16" s="188"/>
    </row>
    <row r="17" spans="2:14" ht="22.5">
      <c r="B17" s="16">
        <v>3</v>
      </c>
      <c r="C17" s="184" t="s">
        <v>28</v>
      </c>
      <c r="D17" s="188">
        <v>22522</v>
      </c>
      <c r="E17" s="15" t="s">
        <v>9</v>
      </c>
      <c r="F17" s="188">
        <v>1</v>
      </c>
      <c r="G17" s="188">
        <f t="shared" si="0"/>
        <v>0.41860465116279072</v>
      </c>
      <c r="H17" s="188">
        <v>900</v>
      </c>
      <c r="I17" s="188"/>
      <c r="J17" s="188">
        <f>30/2150</f>
        <v>1.3953488372093023E-2</v>
      </c>
      <c r="K17" s="188">
        <f>J17/G17*100</f>
        <v>3.3333333333333335</v>
      </c>
      <c r="L17" s="188">
        <v>30</v>
      </c>
      <c r="M17" s="188">
        <f t="shared" si="1"/>
        <v>3.3333333333333335</v>
      </c>
      <c r="N17" s="188"/>
    </row>
    <row r="18" spans="2:14" ht="22.5">
      <c r="B18" s="16">
        <v>4</v>
      </c>
      <c r="C18" s="184" t="s">
        <v>29</v>
      </c>
      <c r="D18" s="188">
        <v>22522</v>
      </c>
      <c r="E18" s="15" t="s">
        <v>9</v>
      </c>
      <c r="F18" s="188">
        <v>1</v>
      </c>
      <c r="G18" s="188">
        <f t="shared" si="0"/>
        <v>0.23255813953488372</v>
      </c>
      <c r="H18" s="188">
        <v>500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/>
    </row>
    <row r="19" spans="2:14" ht="22.5">
      <c r="B19" s="16">
        <v>5</v>
      </c>
      <c r="C19" s="184" t="s">
        <v>30</v>
      </c>
      <c r="D19" s="188">
        <v>22522</v>
      </c>
      <c r="E19" s="15" t="s">
        <v>11</v>
      </c>
      <c r="F19" s="188">
        <v>1</v>
      </c>
      <c r="G19" s="188">
        <f t="shared" si="0"/>
        <v>4.6511627906976744E-2</v>
      </c>
      <c r="H19" s="188">
        <v>100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/>
    </row>
    <row r="20" spans="2:14" ht="36.75">
      <c r="B20" s="16">
        <v>6</v>
      </c>
      <c r="C20" s="184" t="s">
        <v>154</v>
      </c>
      <c r="D20" s="188">
        <v>22522</v>
      </c>
      <c r="E20" s="15" t="s">
        <v>9</v>
      </c>
      <c r="F20" s="188">
        <v>10</v>
      </c>
      <c r="G20" s="188">
        <f t="shared" si="0"/>
        <v>2.3255813953488372E-2</v>
      </c>
      <c r="H20" s="188">
        <v>50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/>
    </row>
    <row r="21" spans="2:14" ht="36">
      <c r="B21" s="16">
        <v>7</v>
      </c>
      <c r="C21" s="184" t="s">
        <v>31</v>
      </c>
      <c r="D21" s="188">
        <v>22522</v>
      </c>
      <c r="E21" s="15" t="s">
        <v>9</v>
      </c>
      <c r="F21" s="188">
        <v>1</v>
      </c>
      <c r="G21" s="188">
        <f t="shared" si="0"/>
        <v>6.9767441860465115E-2</v>
      </c>
      <c r="H21" s="188">
        <v>150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/>
    </row>
    <row r="22" spans="2:14" ht="22.5">
      <c r="B22" s="6"/>
      <c r="C22" s="12" t="s">
        <v>13</v>
      </c>
      <c r="D22" s="2"/>
      <c r="E22" s="4"/>
      <c r="F22" s="188"/>
      <c r="G22" s="189">
        <f>SUM(G15:G21)</f>
        <v>1</v>
      </c>
      <c r="H22" s="189">
        <f>SUM(H15:H21)</f>
        <v>2150</v>
      </c>
      <c r="I22" s="189"/>
      <c r="J22" s="189">
        <f>SUM(J15:J21)</f>
        <v>0.223953488372093</v>
      </c>
      <c r="K22" s="189">
        <f>J22/G22*100</f>
        <v>22.395348837209301</v>
      </c>
      <c r="L22" s="189">
        <f>SUM(L15:L21)</f>
        <v>480</v>
      </c>
      <c r="M22" s="189">
        <f>L22/H22*100</f>
        <v>22.325581395348838</v>
      </c>
      <c r="N22" s="188"/>
    </row>
  </sheetData>
  <mergeCells count="16">
    <mergeCell ref="A1:N1"/>
    <mergeCell ref="A2:N2"/>
    <mergeCell ref="A3:N3"/>
    <mergeCell ref="F11:M11"/>
    <mergeCell ref="I12:K12"/>
    <mergeCell ref="L12:M12"/>
    <mergeCell ref="A9:F9"/>
    <mergeCell ref="A4:F4"/>
    <mergeCell ref="A5:F5"/>
    <mergeCell ref="G5:H5"/>
    <mergeCell ref="A6:F6"/>
    <mergeCell ref="G6:H6"/>
    <mergeCell ref="A7:F7"/>
    <mergeCell ref="G7:H7"/>
    <mergeCell ref="A8:F8"/>
    <mergeCell ref="G8:H8"/>
  </mergeCells>
  <pageMargins left="0.2" right="0.25" top="0.25" bottom="0.2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K23" sqref="K23:L23"/>
    </sheetView>
  </sheetViews>
  <sheetFormatPr defaultRowHeight="15"/>
  <cols>
    <col min="1" max="1" width="2.7109375" customWidth="1"/>
    <col min="2" max="2" width="5.28515625" customWidth="1"/>
    <col min="3" max="3" width="34.42578125" customWidth="1"/>
    <col min="4" max="4" width="10" customWidth="1"/>
    <col min="5" max="5" width="6.28515625" customWidth="1"/>
    <col min="6" max="6" width="8.5703125" customWidth="1"/>
    <col min="7" max="7" width="8.140625" customWidth="1"/>
    <col min="9" max="9" width="7.5703125" customWidth="1"/>
    <col min="10" max="10" width="6.140625" customWidth="1"/>
    <col min="11" max="11" width="6.85546875" customWidth="1"/>
    <col min="12" max="12" width="7.7109375" customWidth="1"/>
    <col min="13" max="13" width="7.5703125" customWidth="1"/>
    <col min="14" max="14" width="7.85546875" customWidth="1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4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4" ht="17.25">
      <c r="A4" s="276" t="s">
        <v>49</v>
      </c>
      <c r="B4" s="276"/>
      <c r="C4" s="276"/>
      <c r="D4" s="276"/>
      <c r="E4" s="276"/>
      <c r="F4" s="276"/>
      <c r="G4" s="128"/>
      <c r="H4" s="127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17.25">
      <c r="A9" s="276" t="s">
        <v>144</v>
      </c>
      <c r="B9" s="276"/>
      <c r="C9" s="276"/>
      <c r="D9" s="276"/>
      <c r="E9" s="276"/>
      <c r="F9" s="276"/>
      <c r="G9" s="128"/>
      <c r="H9" s="129"/>
    </row>
    <row r="11" spans="1:14" ht="19.5" customHeight="1">
      <c r="B11" s="317" t="s">
        <v>1</v>
      </c>
      <c r="C11" s="319" t="s">
        <v>32</v>
      </c>
      <c r="D11" s="320" t="s">
        <v>3</v>
      </c>
      <c r="E11" s="320" t="s">
        <v>4</v>
      </c>
      <c r="F11" s="320" t="s">
        <v>5</v>
      </c>
      <c r="G11" s="320"/>
      <c r="H11" s="320"/>
      <c r="I11" s="314" t="s">
        <v>134</v>
      </c>
      <c r="J11" s="314"/>
      <c r="K11" s="314"/>
      <c r="L11" s="314" t="s">
        <v>135</v>
      </c>
      <c r="M11" s="314"/>
      <c r="N11" s="153" t="s">
        <v>143</v>
      </c>
    </row>
    <row r="12" spans="1:14" ht="18">
      <c r="B12" s="318"/>
      <c r="C12" s="336"/>
      <c r="D12" s="320"/>
      <c r="E12" s="320"/>
      <c r="F12" s="170" t="s">
        <v>6</v>
      </c>
      <c r="G12" s="170" t="s">
        <v>7</v>
      </c>
      <c r="H12" s="170" t="s">
        <v>8</v>
      </c>
      <c r="I12" s="139" t="s">
        <v>6</v>
      </c>
      <c r="J12" s="139" t="s">
        <v>7</v>
      </c>
      <c r="K12" s="139" t="s">
        <v>45</v>
      </c>
      <c r="L12" s="139" t="s">
        <v>121</v>
      </c>
      <c r="M12" s="139" t="s">
        <v>45</v>
      </c>
      <c r="N12" s="18"/>
    </row>
    <row r="13" spans="1:14" ht="36">
      <c r="B13" s="13"/>
      <c r="C13" s="172" t="s">
        <v>10</v>
      </c>
      <c r="D13" s="171"/>
      <c r="E13" s="174"/>
      <c r="F13" s="171"/>
      <c r="G13" s="171"/>
      <c r="H13" s="22" t="s">
        <v>0</v>
      </c>
      <c r="I13" s="18"/>
      <c r="J13" s="18"/>
      <c r="K13" s="18"/>
      <c r="L13" s="18"/>
      <c r="M13" s="18"/>
      <c r="N13" s="18"/>
    </row>
    <row r="14" spans="1:14" ht="36.75" customHeight="1">
      <c r="B14" s="165">
        <v>1</v>
      </c>
      <c r="C14" s="167" t="s">
        <v>33</v>
      </c>
      <c r="D14" s="168">
        <v>22522</v>
      </c>
      <c r="E14" s="175" t="s">
        <v>21</v>
      </c>
      <c r="F14" s="168">
        <v>3</v>
      </c>
      <c r="G14" s="168">
        <v>1</v>
      </c>
      <c r="H14" s="168">
        <v>90</v>
      </c>
      <c r="I14" s="168">
        <v>3</v>
      </c>
      <c r="J14" s="168">
        <v>1</v>
      </c>
      <c r="K14" s="168">
        <v>100</v>
      </c>
      <c r="L14" s="168">
        <v>90</v>
      </c>
      <c r="M14" s="168">
        <f>L14/H14*100</f>
        <v>100</v>
      </c>
      <c r="N14" s="18"/>
    </row>
    <row r="15" spans="1:14" ht="22.5">
      <c r="B15" s="166"/>
      <c r="C15" s="173" t="s">
        <v>13</v>
      </c>
      <c r="D15" s="176"/>
      <c r="E15" s="175"/>
      <c r="F15" s="168"/>
      <c r="G15" s="190">
        <v>1</v>
      </c>
      <c r="H15" s="190">
        <v>90</v>
      </c>
      <c r="I15" s="190"/>
      <c r="J15" s="190"/>
      <c r="K15" s="190"/>
      <c r="L15" s="190">
        <v>90</v>
      </c>
      <c r="M15" s="190">
        <v>100</v>
      </c>
      <c r="N15" s="18"/>
    </row>
    <row r="23" spans="3:13" ht="18.75" customHeight="1">
      <c r="C23" s="123"/>
      <c r="D23" s="123"/>
      <c r="E23" s="123"/>
      <c r="F23" s="123"/>
      <c r="G23" s="302"/>
      <c r="H23" s="302"/>
      <c r="I23" s="123"/>
      <c r="J23" s="123"/>
      <c r="K23" s="302"/>
      <c r="L23" s="302"/>
      <c r="M23" s="114"/>
    </row>
    <row r="24" spans="3:13" ht="15.75">
      <c r="C24" s="123"/>
      <c r="D24" s="123"/>
      <c r="E24" s="123"/>
      <c r="F24" s="123"/>
      <c r="G24" s="302"/>
      <c r="H24" s="302"/>
      <c r="I24" s="114"/>
      <c r="J24" s="114"/>
      <c r="K24" s="302"/>
      <c r="L24" s="302"/>
      <c r="M24" s="114"/>
    </row>
  </sheetData>
  <mergeCells count="24">
    <mergeCell ref="G24:H24"/>
    <mergeCell ref="A1:M1"/>
    <mergeCell ref="A2:M2"/>
    <mergeCell ref="A3:M3"/>
    <mergeCell ref="K23:L23"/>
    <mergeCell ref="K24:L24"/>
    <mergeCell ref="A9:F9"/>
    <mergeCell ref="I11:K11"/>
    <mergeCell ref="L11:M11"/>
    <mergeCell ref="F11:H11"/>
    <mergeCell ref="B11:B12"/>
    <mergeCell ref="C11:C12"/>
    <mergeCell ref="D11:D12"/>
    <mergeCell ref="A4:F4"/>
    <mergeCell ref="A5:F5"/>
    <mergeCell ref="G5:H5"/>
    <mergeCell ref="E11:E12"/>
    <mergeCell ref="A6:F6"/>
    <mergeCell ref="A8:F8"/>
    <mergeCell ref="G8:H8"/>
    <mergeCell ref="G23:H23"/>
    <mergeCell ref="G6:H6"/>
    <mergeCell ref="A7:F7"/>
    <mergeCell ref="G7:H7"/>
  </mergeCells>
  <pageMargins left="0.45" right="0.4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8" workbookViewId="0">
      <selection activeCell="A23" sqref="A23:XFD24"/>
    </sheetView>
  </sheetViews>
  <sheetFormatPr defaultRowHeight="15"/>
  <cols>
    <col min="1" max="1" width="3" customWidth="1"/>
    <col min="2" max="2" width="5.42578125" customWidth="1"/>
    <col min="3" max="3" width="24.85546875" customWidth="1"/>
    <col min="4" max="4" width="7.140625" customWidth="1"/>
    <col min="5" max="5" width="7.28515625" customWidth="1"/>
    <col min="6" max="7" width="7.140625" customWidth="1"/>
    <col min="8" max="8" width="7.5703125" customWidth="1"/>
    <col min="9" max="9" width="7" customWidth="1"/>
    <col min="10" max="10" width="6.42578125" customWidth="1"/>
    <col min="11" max="11" width="7.5703125" customWidth="1"/>
    <col min="12" max="12" width="7" customWidth="1"/>
    <col min="13" max="13" width="5.85546875" customWidth="1"/>
    <col min="14" max="14" width="7.5703125" customWidth="1"/>
    <col min="15" max="15" width="7" customWidth="1"/>
    <col min="16" max="16" width="7.42578125" customWidth="1"/>
    <col min="17" max="17" width="7.5703125" customWidth="1"/>
    <col min="18" max="18" width="8.28515625" customWidth="1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7.25">
      <c r="A4" s="276" t="s">
        <v>49</v>
      </c>
      <c r="B4" s="276"/>
      <c r="C4" s="276"/>
      <c r="D4" s="276"/>
      <c r="E4" s="276"/>
      <c r="F4" s="276"/>
      <c r="G4" s="151"/>
      <c r="H4" s="150"/>
      <c r="I4" s="150"/>
      <c r="J4" s="150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  <c r="L5" s="275"/>
      <c r="M5" s="275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  <c r="L6" s="275"/>
      <c r="M6" s="275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  <c r="L7" s="275"/>
      <c r="M7" s="275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  <c r="L8" s="275"/>
      <c r="M8" s="275"/>
    </row>
    <row r="9" spans="1:17" ht="17.25">
      <c r="A9" s="276" t="s">
        <v>145</v>
      </c>
      <c r="B9" s="276"/>
      <c r="C9" s="276"/>
      <c r="D9" s="276"/>
      <c r="E9" s="276"/>
      <c r="F9" s="276"/>
      <c r="G9" s="151"/>
      <c r="H9" s="152"/>
      <c r="I9" s="134"/>
      <c r="J9" s="134"/>
    </row>
    <row r="10" spans="1:17">
      <c r="H10" s="153" t="s">
        <v>146</v>
      </c>
      <c r="I10" s="337" t="s">
        <v>147</v>
      </c>
      <c r="J10" s="337"/>
      <c r="K10" s="337"/>
      <c r="L10" s="337"/>
      <c r="M10" s="337"/>
      <c r="N10" s="337"/>
      <c r="O10" s="337"/>
      <c r="P10" s="337"/>
    </row>
    <row r="11" spans="1:17" ht="36" customHeight="1">
      <c r="B11" s="153" t="s">
        <v>1</v>
      </c>
      <c r="C11" s="153" t="s">
        <v>32</v>
      </c>
      <c r="D11" s="177" t="s">
        <v>3</v>
      </c>
      <c r="E11" s="177" t="s">
        <v>4</v>
      </c>
      <c r="F11" s="177" t="s">
        <v>5</v>
      </c>
      <c r="G11" s="153"/>
      <c r="H11" s="153"/>
      <c r="I11" s="338" t="s">
        <v>148</v>
      </c>
      <c r="J11" s="338"/>
      <c r="K11" s="338"/>
      <c r="L11" s="338" t="s">
        <v>149</v>
      </c>
      <c r="M11" s="338"/>
      <c r="N11" s="338"/>
      <c r="O11" s="338" t="s">
        <v>150</v>
      </c>
      <c r="P11" s="338"/>
      <c r="Q11" s="153" t="s">
        <v>143</v>
      </c>
    </row>
    <row r="12" spans="1:17" ht="18" customHeight="1">
      <c r="B12" s="153"/>
      <c r="C12" s="153"/>
      <c r="D12" s="153"/>
      <c r="E12" s="153"/>
      <c r="F12" s="153" t="s">
        <v>6</v>
      </c>
      <c r="G12" s="153" t="s">
        <v>7</v>
      </c>
      <c r="H12" s="153" t="s">
        <v>8</v>
      </c>
      <c r="I12" s="153" t="s">
        <v>66</v>
      </c>
      <c r="J12" s="153" t="s">
        <v>69</v>
      </c>
      <c r="K12" s="153" t="s">
        <v>120</v>
      </c>
      <c r="L12" s="153" t="s">
        <v>66</v>
      </c>
      <c r="M12" s="153" t="s">
        <v>69</v>
      </c>
      <c r="N12" s="153" t="s">
        <v>45</v>
      </c>
      <c r="O12" s="153" t="s">
        <v>107</v>
      </c>
      <c r="P12" s="153" t="s">
        <v>45</v>
      </c>
      <c r="Q12" s="18"/>
    </row>
    <row r="13" spans="1:17" ht="22.5">
      <c r="B13" s="153"/>
      <c r="C13" s="153" t="s">
        <v>10</v>
      </c>
      <c r="D13" s="13"/>
      <c r="E13" s="169"/>
      <c r="F13" s="171"/>
      <c r="G13" s="171"/>
      <c r="H13" s="22"/>
      <c r="I13" s="22"/>
      <c r="J13" s="22"/>
      <c r="K13" s="20"/>
      <c r="L13" s="18"/>
      <c r="M13" s="18"/>
      <c r="N13" s="18"/>
      <c r="O13" s="18"/>
      <c r="P13" s="18"/>
      <c r="Q13" s="18"/>
    </row>
    <row r="14" spans="1:17" ht="43.5" customHeight="1">
      <c r="B14" s="153" t="s">
        <v>151</v>
      </c>
      <c r="C14" s="177" t="s">
        <v>33</v>
      </c>
      <c r="D14" s="178">
        <v>22522</v>
      </c>
      <c r="E14" s="167" t="s">
        <v>21</v>
      </c>
      <c r="F14" s="168">
        <v>3</v>
      </c>
      <c r="G14" s="168">
        <v>1</v>
      </c>
      <c r="H14" s="168">
        <v>90</v>
      </c>
      <c r="I14" s="168">
        <v>1</v>
      </c>
      <c r="J14" s="168">
        <f>K14/H14</f>
        <v>0.33333333333333331</v>
      </c>
      <c r="K14" s="168">
        <v>30</v>
      </c>
      <c r="L14" s="168">
        <v>3</v>
      </c>
      <c r="M14" s="168"/>
      <c r="N14" s="168">
        <v>300</v>
      </c>
      <c r="O14" s="168">
        <v>90</v>
      </c>
      <c r="P14" s="168">
        <f>O14/K14*100</f>
        <v>300</v>
      </c>
      <c r="Q14" s="18"/>
    </row>
    <row r="15" spans="1:17" ht="22.5">
      <c r="B15" s="14"/>
      <c r="C15" s="3" t="s">
        <v>13</v>
      </c>
      <c r="D15" s="13"/>
      <c r="E15" s="169"/>
      <c r="F15" s="168"/>
      <c r="G15" s="168">
        <v>1</v>
      </c>
      <c r="H15" s="168">
        <v>90</v>
      </c>
      <c r="I15" s="168"/>
      <c r="J15" s="168">
        <f>SUM(J14)</f>
        <v>0.33333333333333331</v>
      </c>
      <c r="K15" s="168">
        <f>SUM(K14)</f>
        <v>30</v>
      </c>
      <c r="L15" s="168"/>
      <c r="M15" s="168"/>
      <c r="N15" s="168"/>
      <c r="O15" s="190">
        <f>SUM(O14)</f>
        <v>90</v>
      </c>
      <c r="P15" s="190">
        <f>SUM(P14)</f>
        <v>300</v>
      </c>
      <c r="Q15" s="18"/>
    </row>
    <row r="23" spans="3:16" ht="15.75">
      <c r="C23" s="123"/>
      <c r="D23" s="123"/>
      <c r="E23" s="123"/>
      <c r="F23" s="123"/>
      <c r="G23" s="123"/>
      <c r="H23" s="126"/>
      <c r="I23" s="126"/>
      <c r="J23" s="123"/>
      <c r="M23" s="123"/>
      <c r="N23" s="123"/>
      <c r="O23" s="302"/>
      <c r="P23" s="302"/>
    </row>
    <row r="24" spans="3:16" ht="15.75">
      <c r="C24" s="123"/>
      <c r="D24" s="123"/>
      <c r="E24" s="123"/>
      <c r="F24" s="123"/>
      <c r="G24" s="123"/>
      <c r="H24" s="126"/>
      <c r="I24" s="126"/>
      <c r="J24" s="123"/>
      <c r="M24" s="114"/>
      <c r="N24" s="114"/>
      <c r="O24" s="302"/>
      <c r="P24" s="302"/>
    </row>
  </sheetData>
  <mergeCells count="19">
    <mergeCell ref="A4:F4"/>
    <mergeCell ref="A5:F5"/>
    <mergeCell ref="G5:M5"/>
    <mergeCell ref="A1:Q1"/>
    <mergeCell ref="A2:Q2"/>
    <mergeCell ref="A3:Q3"/>
    <mergeCell ref="A9:F9"/>
    <mergeCell ref="A6:F6"/>
    <mergeCell ref="G6:M6"/>
    <mergeCell ref="A7:F7"/>
    <mergeCell ref="G7:M7"/>
    <mergeCell ref="A8:F8"/>
    <mergeCell ref="G8:M8"/>
    <mergeCell ref="O23:P23"/>
    <mergeCell ref="O24:P24"/>
    <mergeCell ref="I10:P10"/>
    <mergeCell ref="I11:K11"/>
    <mergeCell ref="L11:N11"/>
    <mergeCell ref="O11:P11"/>
  </mergeCells>
  <pageMargins left="0.2" right="0" top="0.5" bottom="0.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21" zoomScale="85" zoomScaleNormal="85" workbookViewId="0">
      <selection activeCell="A27" sqref="A27:XFD28"/>
    </sheetView>
  </sheetViews>
  <sheetFormatPr defaultRowHeight="15"/>
  <cols>
    <col min="1" max="1" width="2" customWidth="1"/>
    <col min="2" max="2" width="5.140625" customWidth="1"/>
    <col min="3" max="3" width="37.7109375" customWidth="1"/>
    <col min="4" max="4" width="9.7109375" customWidth="1"/>
    <col min="5" max="5" width="8" customWidth="1"/>
    <col min="6" max="6" width="7" customWidth="1"/>
    <col min="7" max="7" width="7.42578125" customWidth="1"/>
    <col min="8" max="8" width="7.28515625" customWidth="1"/>
    <col min="9" max="9" width="6.28515625" customWidth="1"/>
    <col min="10" max="11" width="6.85546875" customWidth="1"/>
    <col min="12" max="12" width="4.42578125" customWidth="1"/>
    <col min="13" max="13" width="6.7109375" customWidth="1"/>
    <col min="14" max="14" width="7" customWidth="1"/>
    <col min="15" max="15" width="6.42578125" customWidth="1"/>
    <col min="16" max="16" width="6.28515625" customWidth="1"/>
    <col min="17" max="17" width="5.5703125" customWidth="1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 ht="17.25" customHeight="1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7.25">
      <c r="A4" s="276" t="s">
        <v>49</v>
      </c>
      <c r="B4" s="276"/>
      <c r="C4" s="276"/>
      <c r="D4" s="276"/>
      <c r="E4" s="276"/>
      <c r="F4" s="276"/>
      <c r="G4" s="128"/>
      <c r="H4" s="127"/>
      <c r="I4" s="127"/>
      <c r="J4" s="127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  <c r="L5" s="275"/>
      <c r="M5" s="275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  <c r="L6" s="275"/>
      <c r="M6" s="275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  <c r="L7" s="275"/>
      <c r="M7" s="275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  <c r="L8" s="275"/>
      <c r="M8" s="275"/>
    </row>
    <row r="9" spans="1:17" ht="16.5" customHeight="1">
      <c r="B9" s="340" t="s">
        <v>35</v>
      </c>
      <c r="C9" s="340"/>
      <c r="D9" s="340"/>
      <c r="E9" s="194"/>
      <c r="F9" s="194"/>
      <c r="G9" s="349" t="s">
        <v>0</v>
      </c>
      <c r="H9" s="349"/>
      <c r="I9" s="349"/>
      <c r="J9" s="121"/>
      <c r="K9" s="121"/>
      <c r="L9" s="344" t="s">
        <v>147</v>
      </c>
      <c r="M9" s="345"/>
      <c r="N9" s="345"/>
      <c r="O9" s="345"/>
      <c r="P9" s="346"/>
      <c r="Q9" s="121"/>
    </row>
    <row r="10" spans="1:17" ht="19.5" customHeight="1">
      <c r="B10" s="321" t="s">
        <v>1</v>
      </c>
      <c r="C10" s="321" t="s">
        <v>2</v>
      </c>
      <c r="D10" s="321" t="s">
        <v>3</v>
      </c>
      <c r="E10" s="347" t="s">
        <v>4</v>
      </c>
      <c r="F10" s="341" t="s">
        <v>5</v>
      </c>
      <c r="G10" s="342"/>
      <c r="H10" s="343"/>
      <c r="I10" s="344" t="s">
        <v>137</v>
      </c>
      <c r="J10" s="345"/>
      <c r="K10" s="346"/>
      <c r="L10" s="339" t="s">
        <v>149</v>
      </c>
      <c r="M10" s="339"/>
      <c r="N10" s="339"/>
      <c r="O10" s="339" t="s">
        <v>162</v>
      </c>
      <c r="P10" s="339"/>
      <c r="Q10" s="203" t="s">
        <v>143</v>
      </c>
    </row>
    <row r="11" spans="1:17">
      <c r="B11" s="322"/>
      <c r="C11" s="322"/>
      <c r="D11" s="322"/>
      <c r="E11" s="348"/>
      <c r="F11" s="204" t="s">
        <v>6</v>
      </c>
      <c r="G11" s="204" t="s">
        <v>7</v>
      </c>
      <c r="H11" s="204" t="s">
        <v>8</v>
      </c>
      <c r="I11" s="203" t="s">
        <v>66</v>
      </c>
      <c r="J11" s="203" t="s">
        <v>69</v>
      </c>
      <c r="K11" s="203" t="s">
        <v>120</v>
      </c>
      <c r="L11" s="203" t="s">
        <v>66</v>
      </c>
      <c r="M11" s="203" t="s">
        <v>69</v>
      </c>
      <c r="N11" s="203" t="s">
        <v>45</v>
      </c>
      <c r="O11" s="203" t="s">
        <v>107</v>
      </c>
      <c r="P11" s="203" t="s">
        <v>45</v>
      </c>
      <c r="Q11" s="203"/>
    </row>
    <row r="12" spans="1:17" ht="18">
      <c r="B12" s="5"/>
      <c r="C12" s="196" t="s">
        <v>10</v>
      </c>
      <c r="D12" s="5"/>
      <c r="E12" s="197"/>
      <c r="F12" s="5"/>
      <c r="G12" s="5"/>
      <c r="H12" s="198"/>
      <c r="I12" s="199"/>
      <c r="J12" s="199"/>
      <c r="K12" s="199"/>
      <c r="L12" s="141"/>
      <c r="M12" s="141"/>
      <c r="N12" s="141"/>
      <c r="O12" s="141"/>
      <c r="P12" s="141"/>
      <c r="Q12" s="162"/>
    </row>
    <row r="13" spans="1:17" ht="18">
      <c r="A13" s="94"/>
      <c r="B13" s="192">
        <v>1</v>
      </c>
      <c r="C13" s="200" t="s">
        <v>36</v>
      </c>
      <c r="D13" s="193">
        <v>22522</v>
      </c>
      <c r="E13" s="201" t="s">
        <v>9</v>
      </c>
      <c r="F13" s="193">
        <v>1</v>
      </c>
      <c r="G13" s="226">
        <f t="shared" ref="G13:G24" si="0">H13/3475</f>
        <v>8.6330935251798566E-2</v>
      </c>
      <c r="H13" s="227">
        <v>300</v>
      </c>
      <c r="I13" s="188">
        <v>1</v>
      </c>
      <c r="J13" s="228">
        <f t="shared" ref="J13:J24" si="1">K13/3475</f>
        <v>2.8776978417266189E-2</v>
      </c>
      <c r="K13" s="188">
        <v>100</v>
      </c>
      <c r="L13" s="188">
        <v>1</v>
      </c>
      <c r="M13" s="228">
        <f>L13/I13*J13</f>
        <v>2.8776978417266189E-2</v>
      </c>
      <c r="N13" s="188">
        <f>M13/J13*100</f>
        <v>100</v>
      </c>
      <c r="O13" s="188">
        <v>297</v>
      </c>
      <c r="P13" s="188">
        <f>O13/K13*100</f>
        <v>297</v>
      </c>
      <c r="Q13" s="191"/>
    </row>
    <row r="14" spans="1:17" ht="18">
      <c r="A14" s="94"/>
      <c r="B14" s="192">
        <v>2</v>
      </c>
      <c r="C14" s="200" t="s">
        <v>37</v>
      </c>
      <c r="D14" s="193">
        <v>22522</v>
      </c>
      <c r="E14" s="201" t="s">
        <v>9</v>
      </c>
      <c r="F14" s="193">
        <v>1</v>
      </c>
      <c r="G14" s="226">
        <f t="shared" si="0"/>
        <v>1.4388489208633094E-2</v>
      </c>
      <c r="H14" s="227">
        <v>50</v>
      </c>
      <c r="I14" s="188">
        <v>1</v>
      </c>
      <c r="J14" s="228">
        <f t="shared" si="1"/>
        <v>7.1942446043165471E-3</v>
      </c>
      <c r="K14" s="188">
        <v>25</v>
      </c>
      <c r="L14" s="188">
        <v>0</v>
      </c>
      <c r="M14" s="228">
        <f t="shared" ref="M14:M25" si="2">L14/I14*J14</f>
        <v>0</v>
      </c>
      <c r="N14" s="188">
        <f t="shared" ref="N14:N25" si="3">M14/J14*100</f>
        <v>0</v>
      </c>
      <c r="O14" s="188">
        <v>0</v>
      </c>
      <c r="P14" s="188">
        <f t="shared" ref="P14:P25" si="4">O14/K14*100</f>
        <v>0</v>
      </c>
      <c r="Q14" s="191"/>
    </row>
    <row r="15" spans="1:17" ht="30">
      <c r="A15" s="94"/>
      <c r="B15" s="192">
        <v>3</v>
      </c>
      <c r="C15" s="200" t="s">
        <v>38</v>
      </c>
      <c r="D15" s="193">
        <v>22522</v>
      </c>
      <c r="E15" s="201" t="s">
        <v>9</v>
      </c>
      <c r="F15" s="193">
        <v>4</v>
      </c>
      <c r="G15" s="226">
        <f t="shared" si="0"/>
        <v>0.57553956834532372</v>
      </c>
      <c r="H15" s="227">
        <v>2000</v>
      </c>
      <c r="I15" s="188">
        <v>1</v>
      </c>
      <c r="J15" s="228">
        <f t="shared" si="1"/>
        <v>0.14388489208633093</v>
      </c>
      <c r="K15" s="188">
        <v>500</v>
      </c>
      <c r="L15" s="188">
        <v>1</v>
      </c>
      <c r="M15" s="228">
        <f t="shared" si="2"/>
        <v>0.14388489208633093</v>
      </c>
      <c r="N15" s="188">
        <f t="shared" si="3"/>
        <v>100</v>
      </c>
      <c r="O15" s="188">
        <v>476</v>
      </c>
      <c r="P15" s="188">
        <f t="shared" si="4"/>
        <v>95.199999999999989</v>
      </c>
      <c r="Q15" s="191"/>
    </row>
    <row r="16" spans="1:17" ht="26.25" customHeight="1">
      <c r="A16" s="94"/>
      <c r="B16" s="192">
        <v>4</v>
      </c>
      <c r="C16" s="200" t="s">
        <v>39</v>
      </c>
      <c r="D16" s="193">
        <v>22522</v>
      </c>
      <c r="E16" s="201" t="s">
        <v>9</v>
      </c>
      <c r="F16" s="193">
        <v>1</v>
      </c>
      <c r="G16" s="226">
        <f t="shared" si="0"/>
        <v>3.7410071942446041E-2</v>
      </c>
      <c r="H16" s="227">
        <v>130</v>
      </c>
      <c r="I16" s="188">
        <v>1</v>
      </c>
      <c r="J16" s="228">
        <f t="shared" si="1"/>
        <v>1.4388489208633094E-2</v>
      </c>
      <c r="K16" s="188">
        <v>50</v>
      </c>
      <c r="L16" s="188">
        <v>1</v>
      </c>
      <c r="M16" s="228">
        <f t="shared" si="2"/>
        <v>1.4388489208633094E-2</v>
      </c>
      <c r="N16" s="188">
        <f t="shared" si="3"/>
        <v>100</v>
      </c>
      <c r="O16" s="188">
        <v>130</v>
      </c>
      <c r="P16" s="188">
        <f t="shared" si="4"/>
        <v>260</v>
      </c>
      <c r="Q16" s="191"/>
    </row>
    <row r="17" spans="1:17" ht="27" customHeight="1">
      <c r="A17" s="94"/>
      <c r="B17" s="192">
        <v>5</v>
      </c>
      <c r="C17" s="200" t="s">
        <v>40</v>
      </c>
      <c r="D17" s="193">
        <v>22522</v>
      </c>
      <c r="E17" s="201" t="s">
        <v>9</v>
      </c>
      <c r="F17" s="193">
        <v>1</v>
      </c>
      <c r="G17" s="226">
        <f t="shared" si="0"/>
        <v>1.4388489208633094E-2</v>
      </c>
      <c r="H17" s="227">
        <v>50</v>
      </c>
      <c r="I17" s="188">
        <v>1</v>
      </c>
      <c r="J17" s="228">
        <f t="shared" si="1"/>
        <v>5.7553956834532375E-3</v>
      </c>
      <c r="K17" s="188">
        <v>20</v>
      </c>
      <c r="L17" s="188">
        <v>0</v>
      </c>
      <c r="M17" s="228">
        <f t="shared" si="2"/>
        <v>0</v>
      </c>
      <c r="N17" s="188">
        <f t="shared" si="3"/>
        <v>0</v>
      </c>
      <c r="O17" s="188">
        <v>0</v>
      </c>
      <c r="P17" s="188">
        <f t="shared" si="4"/>
        <v>0</v>
      </c>
      <c r="Q17" s="191"/>
    </row>
    <row r="18" spans="1:17" ht="45.75">
      <c r="A18" s="94"/>
      <c r="B18" s="192">
        <v>6</v>
      </c>
      <c r="C18" s="200" t="s">
        <v>157</v>
      </c>
      <c r="D18" s="193">
        <v>22522</v>
      </c>
      <c r="E18" s="201" t="s">
        <v>9</v>
      </c>
      <c r="F18" s="193">
        <v>1</v>
      </c>
      <c r="G18" s="226">
        <f t="shared" si="0"/>
        <v>1.7266187050359712E-2</v>
      </c>
      <c r="H18" s="227">
        <v>60</v>
      </c>
      <c r="I18" s="188">
        <v>1</v>
      </c>
      <c r="J18" s="228">
        <f t="shared" si="1"/>
        <v>5.7553956834532375E-3</v>
      </c>
      <c r="K18" s="188">
        <v>20</v>
      </c>
      <c r="L18" s="188">
        <v>1</v>
      </c>
      <c r="M18" s="228">
        <f t="shared" si="2"/>
        <v>5.7553956834532375E-3</v>
      </c>
      <c r="N18" s="188">
        <f t="shared" si="3"/>
        <v>100</v>
      </c>
      <c r="O18" s="188">
        <v>21</v>
      </c>
      <c r="P18" s="188">
        <f t="shared" si="4"/>
        <v>105</v>
      </c>
      <c r="Q18" s="191"/>
    </row>
    <row r="19" spans="1:17" ht="18">
      <c r="A19" s="94"/>
      <c r="B19" s="192">
        <v>7</v>
      </c>
      <c r="C19" s="200" t="s">
        <v>41</v>
      </c>
      <c r="D19" s="193">
        <v>22522</v>
      </c>
      <c r="E19" s="201" t="s">
        <v>9</v>
      </c>
      <c r="F19" s="193">
        <v>1</v>
      </c>
      <c r="G19" s="226">
        <f t="shared" si="0"/>
        <v>8.6330935251798559E-3</v>
      </c>
      <c r="H19" s="227">
        <v>30</v>
      </c>
      <c r="I19" s="188">
        <v>1</v>
      </c>
      <c r="J19" s="228">
        <f t="shared" si="1"/>
        <v>2.8776978417266188E-3</v>
      </c>
      <c r="K19" s="188">
        <v>10</v>
      </c>
      <c r="L19" s="188">
        <v>0</v>
      </c>
      <c r="M19" s="228">
        <f t="shared" si="2"/>
        <v>0</v>
      </c>
      <c r="N19" s="188">
        <f t="shared" si="3"/>
        <v>0</v>
      </c>
      <c r="O19" s="188">
        <v>0</v>
      </c>
      <c r="P19" s="188">
        <f t="shared" si="4"/>
        <v>0</v>
      </c>
      <c r="Q19" s="191"/>
    </row>
    <row r="20" spans="1:17" ht="18">
      <c r="A20" s="94"/>
      <c r="B20" s="192">
        <v>8</v>
      </c>
      <c r="C20" s="200" t="s">
        <v>158</v>
      </c>
      <c r="D20" s="193">
        <v>22522</v>
      </c>
      <c r="E20" s="201" t="s">
        <v>9</v>
      </c>
      <c r="F20" s="193">
        <v>1</v>
      </c>
      <c r="G20" s="226">
        <f t="shared" si="0"/>
        <v>0.17266187050359713</v>
      </c>
      <c r="H20" s="227">
        <v>600</v>
      </c>
      <c r="I20" s="188">
        <v>1</v>
      </c>
      <c r="J20" s="228">
        <f t="shared" si="1"/>
        <v>5.7553956834532377E-2</v>
      </c>
      <c r="K20" s="188">
        <v>200</v>
      </c>
      <c r="L20" s="188">
        <v>0</v>
      </c>
      <c r="M20" s="228">
        <f t="shared" si="2"/>
        <v>0</v>
      </c>
      <c r="N20" s="188">
        <f t="shared" si="3"/>
        <v>0</v>
      </c>
      <c r="O20" s="188">
        <v>0</v>
      </c>
      <c r="P20" s="188">
        <f t="shared" si="4"/>
        <v>0</v>
      </c>
      <c r="Q20" s="191"/>
    </row>
    <row r="21" spans="1:17" ht="18">
      <c r="A21" s="94"/>
      <c r="B21" s="192">
        <v>9</v>
      </c>
      <c r="C21" s="200" t="s">
        <v>42</v>
      </c>
      <c r="D21" s="193">
        <v>22522</v>
      </c>
      <c r="E21" s="201" t="s">
        <v>9</v>
      </c>
      <c r="F21" s="193">
        <v>1</v>
      </c>
      <c r="G21" s="226">
        <f t="shared" si="0"/>
        <v>1.4388489208633094E-2</v>
      </c>
      <c r="H21" s="227">
        <v>50</v>
      </c>
      <c r="I21" s="188">
        <v>1</v>
      </c>
      <c r="J21" s="228">
        <f t="shared" si="1"/>
        <v>5.7553956834532375E-3</v>
      </c>
      <c r="K21" s="188">
        <v>20</v>
      </c>
      <c r="L21" s="188">
        <v>0</v>
      </c>
      <c r="M21" s="228">
        <f t="shared" si="2"/>
        <v>0</v>
      </c>
      <c r="N21" s="188">
        <f t="shared" si="3"/>
        <v>0</v>
      </c>
      <c r="O21" s="188">
        <v>0</v>
      </c>
      <c r="P21" s="188">
        <f t="shared" si="4"/>
        <v>0</v>
      </c>
      <c r="Q21" s="191"/>
    </row>
    <row r="22" spans="1:17" ht="30">
      <c r="A22" s="94"/>
      <c r="B22" s="192">
        <v>10</v>
      </c>
      <c r="C22" s="200" t="s">
        <v>43</v>
      </c>
      <c r="D22" s="193">
        <v>22522</v>
      </c>
      <c r="E22" s="201" t="s">
        <v>9</v>
      </c>
      <c r="F22" s="193">
        <v>1</v>
      </c>
      <c r="G22" s="226">
        <f t="shared" si="0"/>
        <v>8.6330935251798559E-3</v>
      </c>
      <c r="H22" s="227">
        <v>30</v>
      </c>
      <c r="I22" s="188">
        <v>1</v>
      </c>
      <c r="J22" s="228">
        <f t="shared" si="1"/>
        <v>2.8776978417266188E-3</v>
      </c>
      <c r="K22" s="188">
        <v>10</v>
      </c>
      <c r="L22" s="188">
        <v>1</v>
      </c>
      <c r="M22" s="228">
        <f t="shared" si="2"/>
        <v>2.8776978417266188E-3</v>
      </c>
      <c r="N22" s="188">
        <f t="shared" si="3"/>
        <v>100</v>
      </c>
      <c r="O22" s="188">
        <v>30</v>
      </c>
      <c r="P22" s="188">
        <f t="shared" si="4"/>
        <v>300</v>
      </c>
      <c r="Q22" s="191"/>
    </row>
    <row r="23" spans="1:17" ht="30">
      <c r="A23" s="94"/>
      <c r="B23" s="192">
        <v>11</v>
      </c>
      <c r="C23" s="200" t="s">
        <v>139</v>
      </c>
      <c r="D23" s="193">
        <v>22611</v>
      </c>
      <c r="E23" s="201" t="s">
        <v>9</v>
      </c>
      <c r="F23" s="193">
        <v>1</v>
      </c>
      <c r="G23" s="226">
        <f t="shared" si="0"/>
        <v>2.1582733812949641E-2</v>
      </c>
      <c r="H23" s="227">
        <v>75</v>
      </c>
      <c r="I23" s="188">
        <v>1</v>
      </c>
      <c r="J23" s="228">
        <f t="shared" si="1"/>
        <v>7.1942446043165471E-3</v>
      </c>
      <c r="K23" s="188">
        <v>25</v>
      </c>
      <c r="L23" s="188">
        <v>1</v>
      </c>
      <c r="M23" s="228">
        <f t="shared" si="2"/>
        <v>7.1942446043165471E-3</v>
      </c>
      <c r="N23" s="188">
        <f t="shared" si="3"/>
        <v>100</v>
      </c>
      <c r="O23" s="188">
        <v>75</v>
      </c>
      <c r="P23" s="188">
        <f t="shared" si="4"/>
        <v>300</v>
      </c>
      <c r="Q23" s="191"/>
    </row>
    <row r="24" spans="1:17" ht="30">
      <c r="A24" s="94"/>
      <c r="B24" s="192">
        <v>12</v>
      </c>
      <c r="C24" s="200" t="s">
        <v>44</v>
      </c>
      <c r="D24" s="193">
        <v>22522</v>
      </c>
      <c r="E24" s="201" t="s">
        <v>9</v>
      </c>
      <c r="F24" s="193">
        <v>1</v>
      </c>
      <c r="G24" s="226">
        <f t="shared" si="0"/>
        <v>1.4388489208633094E-2</v>
      </c>
      <c r="H24" s="227">
        <v>50</v>
      </c>
      <c r="I24" s="188">
        <v>1</v>
      </c>
      <c r="J24" s="228">
        <f t="shared" si="1"/>
        <v>4.3165467625899279E-3</v>
      </c>
      <c r="K24" s="188">
        <v>15</v>
      </c>
      <c r="L24" s="188">
        <v>1</v>
      </c>
      <c r="M24" s="228">
        <f t="shared" si="2"/>
        <v>4.3165467625899279E-3</v>
      </c>
      <c r="N24" s="188">
        <f t="shared" si="3"/>
        <v>100</v>
      </c>
      <c r="O24" s="188">
        <v>50</v>
      </c>
      <c r="P24" s="188">
        <f t="shared" si="4"/>
        <v>333.33333333333337</v>
      </c>
      <c r="Q24" s="191"/>
    </row>
    <row r="25" spans="1:17" ht="18">
      <c r="A25" s="94"/>
      <c r="B25" s="192">
        <v>13</v>
      </c>
      <c r="C25" s="200" t="s">
        <v>140</v>
      </c>
      <c r="D25" s="193">
        <v>22311</v>
      </c>
      <c r="E25" s="201" t="s">
        <v>9</v>
      </c>
      <c r="F25" s="193">
        <v>1</v>
      </c>
      <c r="G25" s="226">
        <f>H25/3475</f>
        <v>1.4388489208633094E-2</v>
      </c>
      <c r="H25" s="227">
        <v>50</v>
      </c>
      <c r="I25" s="188">
        <v>1</v>
      </c>
      <c r="J25" s="228">
        <f>K25/3475</f>
        <v>5.7553956834532375E-3</v>
      </c>
      <c r="K25" s="188">
        <v>20</v>
      </c>
      <c r="L25" s="188">
        <v>1</v>
      </c>
      <c r="M25" s="228">
        <f t="shared" si="2"/>
        <v>5.7553956834532375E-3</v>
      </c>
      <c r="N25" s="188">
        <f t="shared" si="3"/>
        <v>100</v>
      </c>
      <c r="O25" s="188">
        <v>50</v>
      </c>
      <c r="P25" s="188">
        <f t="shared" si="4"/>
        <v>250</v>
      </c>
      <c r="Q25" s="191"/>
    </row>
    <row r="26" spans="1:17" s="157" customFormat="1" ht="18">
      <c r="B26" s="202"/>
      <c r="C26" s="205" t="s">
        <v>13</v>
      </c>
      <c r="D26" s="206"/>
      <c r="E26" s="204"/>
      <c r="F26" s="206"/>
      <c r="G26" s="207">
        <v>1</v>
      </c>
      <c r="H26" s="208">
        <f>SUM(H13:H25)</f>
        <v>3475</v>
      </c>
      <c r="I26" s="209"/>
      <c r="J26" s="210">
        <f>SUM(J13:J25)</f>
        <v>0.29208633093525183</v>
      </c>
      <c r="K26" s="210">
        <f>SUM(K13:K25)</f>
        <v>1015</v>
      </c>
      <c r="L26" s="211"/>
      <c r="M26" s="212"/>
      <c r="N26" s="210"/>
      <c r="O26" s="210">
        <f>SUM(O13:O25)</f>
        <v>1129</v>
      </c>
      <c r="P26" s="213">
        <f>O26/K26*100</f>
        <v>111.23152709359604</v>
      </c>
      <c r="Q26" s="162"/>
    </row>
  </sheetData>
  <mergeCells count="23">
    <mergeCell ref="A6:F6"/>
    <mergeCell ref="G6:M6"/>
    <mergeCell ref="A7:F7"/>
    <mergeCell ref="G7:M7"/>
    <mergeCell ref="A8:F8"/>
    <mergeCell ref="G8:M8"/>
    <mergeCell ref="A4:F4"/>
    <mergeCell ref="A5:F5"/>
    <mergeCell ref="G5:M5"/>
    <mergeCell ref="A1:Q1"/>
    <mergeCell ref="A2:Q2"/>
    <mergeCell ref="A3:Q3"/>
    <mergeCell ref="O10:P10"/>
    <mergeCell ref="B9:D9"/>
    <mergeCell ref="F10:H10"/>
    <mergeCell ref="I10:K10"/>
    <mergeCell ref="B10:B11"/>
    <mergeCell ref="C10:C11"/>
    <mergeCell ref="D10:D11"/>
    <mergeCell ref="E10:E11"/>
    <mergeCell ref="G9:I9"/>
    <mergeCell ref="L10:N10"/>
    <mergeCell ref="L9:P9"/>
  </mergeCells>
  <pageMargins left="0.2" right="0.25" top="0" bottom="0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workbookViewId="0">
      <selection activeCell="F24" sqref="F24"/>
    </sheetView>
  </sheetViews>
  <sheetFormatPr defaultRowHeight="15"/>
  <cols>
    <col min="1" max="1" width="2.7109375" style="94" customWidth="1"/>
    <col min="2" max="2" width="5.7109375" style="94" customWidth="1"/>
    <col min="3" max="3" width="37.28515625" style="94" customWidth="1"/>
    <col min="4" max="4" width="8" style="94" customWidth="1"/>
    <col min="5" max="5" width="6.85546875" style="94" customWidth="1"/>
    <col min="6" max="6" width="7.28515625" style="94" customWidth="1"/>
    <col min="7" max="7" width="7.7109375" style="94" customWidth="1"/>
    <col min="8" max="8" width="7.85546875" style="94" customWidth="1"/>
    <col min="9" max="9" width="7.42578125" style="94" customWidth="1"/>
    <col min="10" max="10" width="5.85546875" style="94" customWidth="1"/>
    <col min="11" max="11" width="6.5703125" style="94" customWidth="1"/>
    <col min="12" max="12" width="7.140625" style="94" customWidth="1"/>
    <col min="13" max="13" width="8" style="94" customWidth="1"/>
    <col min="14" max="14" width="6.85546875" style="94" customWidth="1"/>
    <col min="15" max="16384" width="9.140625" style="94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7.25">
      <c r="A4" s="276" t="s">
        <v>49</v>
      </c>
      <c r="B4" s="276"/>
      <c r="C4" s="276"/>
      <c r="D4" s="276"/>
      <c r="E4" s="276"/>
      <c r="F4" s="276"/>
      <c r="G4" s="161"/>
      <c r="H4" s="160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27" customHeight="1">
      <c r="B9" s="352" t="s">
        <v>35</v>
      </c>
      <c r="C9" s="352"/>
      <c r="D9" s="352"/>
      <c r="E9" s="1"/>
      <c r="F9" s="358" t="s">
        <v>161</v>
      </c>
      <c r="G9" s="358"/>
      <c r="H9" s="358"/>
      <c r="I9" s="358"/>
      <c r="J9" s="358"/>
      <c r="K9" s="358"/>
      <c r="L9" s="358"/>
      <c r="M9" s="358"/>
    </row>
    <row r="10" spans="1:14" s="222" customFormat="1" ht="19.5" customHeight="1">
      <c r="B10" s="353" t="s">
        <v>1</v>
      </c>
      <c r="C10" s="353" t="s">
        <v>2</v>
      </c>
      <c r="D10" s="353" t="s">
        <v>3</v>
      </c>
      <c r="E10" s="353" t="s">
        <v>4</v>
      </c>
      <c r="F10" s="355" t="s">
        <v>156</v>
      </c>
      <c r="G10" s="356"/>
      <c r="H10" s="357"/>
      <c r="I10" s="350" t="s">
        <v>163</v>
      </c>
      <c r="J10" s="351"/>
      <c r="K10" s="351"/>
      <c r="L10" s="351" t="s">
        <v>162</v>
      </c>
      <c r="M10" s="351"/>
      <c r="N10" s="159" t="s">
        <v>143</v>
      </c>
    </row>
    <row r="11" spans="1:14" s="222" customFormat="1" ht="12.75">
      <c r="B11" s="354"/>
      <c r="C11" s="354"/>
      <c r="D11" s="354"/>
      <c r="E11" s="354"/>
      <c r="F11" s="223" t="s">
        <v>6</v>
      </c>
      <c r="G11" s="223" t="s">
        <v>7</v>
      </c>
      <c r="H11" s="223" t="s">
        <v>8</v>
      </c>
      <c r="I11" s="224" t="s">
        <v>6</v>
      </c>
      <c r="J11" s="224" t="s">
        <v>7</v>
      </c>
      <c r="K11" s="224" t="s">
        <v>45</v>
      </c>
      <c r="L11" s="224" t="s">
        <v>121</v>
      </c>
      <c r="M11" s="224" t="s">
        <v>45</v>
      </c>
      <c r="N11" s="225"/>
    </row>
    <row r="12" spans="1:14" ht="22.5">
      <c r="B12" s="16"/>
      <c r="C12" s="215" t="s">
        <v>10</v>
      </c>
      <c r="D12" s="16"/>
      <c r="E12" s="15"/>
      <c r="F12" s="16"/>
      <c r="G12" s="16"/>
      <c r="H12" s="216"/>
      <c r="I12" s="185"/>
      <c r="J12" s="185"/>
      <c r="K12" s="185"/>
      <c r="L12" s="185"/>
      <c r="M12" s="185"/>
      <c r="N12" s="185"/>
    </row>
    <row r="13" spans="1:14" ht="45">
      <c r="B13" s="193">
        <v>1</v>
      </c>
      <c r="C13" s="220" t="s">
        <v>36</v>
      </c>
      <c r="D13" s="193">
        <v>22522</v>
      </c>
      <c r="E13" s="221" t="s">
        <v>9</v>
      </c>
      <c r="F13" s="193">
        <v>1</v>
      </c>
      <c r="G13" s="193">
        <f>H13/3350</f>
        <v>8.9552238805970144E-2</v>
      </c>
      <c r="H13" s="193">
        <v>300</v>
      </c>
      <c r="I13" s="193">
        <v>1</v>
      </c>
      <c r="J13" s="193">
        <f>L13/3350</f>
        <v>8.8656716417910453E-2</v>
      </c>
      <c r="K13" s="193">
        <f>J13/G13*100</f>
        <v>99.000000000000014</v>
      </c>
      <c r="L13" s="193">
        <v>297</v>
      </c>
      <c r="M13" s="193">
        <f t="shared" ref="M13:M24" si="0">L13/H13*100</f>
        <v>99</v>
      </c>
      <c r="N13" s="185"/>
    </row>
    <row r="14" spans="1:14" ht="45">
      <c r="B14" s="193">
        <v>2</v>
      </c>
      <c r="C14" s="220" t="s">
        <v>37</v>
      </c>
      <c r="D14" s="193">
        <v>22522</v>
      </c>
      <c r="E14" s="221" t="s">
        <v>9</v>
      </c>
      <c r="F14" s="193">
        <v>1</v>
      </c>
      <c r="G14" s="193">
        <f t="shared" ref="G14:G23" si="1">H14/3350</f>
        <v>1.4925373134328358E-2</v>
      </c>
      <c r="H14" s="193">
        <v>50</v>
      </c>
      <c r="I14" s="193">
        <v>0</v>
      </c>
      <c r="J14" s="193">
        <f t="shared" ref="J14:J23" si="2">L14/3350</f>
        <v>0</v>
      </c>
      <c r="K14" s="193">
        <f t="shared" ref="K14:K23" si="3">J14/G14*100</f>
        <v>0</v>
      </c>
      <c r="L14" s="193"/>
      <c r="M14" s="193">
        <f t="shared" si="0"/>
        <v>0</v>
      </c>
      <c r="N14" s="185"/>
    </row>
    <row r="15" spans="1:14" ht="23.25" customHeight="1">
      <c r="B15" s="193">
        <v>3</v>
      </c>
      <c r="C15" s="220" t="s">
        <v>38</v>
      </c>
      <c r="D15" s="193">
        <v>22522</v>
      </c>
      <c r="E15" s="221" t="s">
        <v>9</v>
      </c>
      <c r="F15" s="193">
        <v>4</v>
      </c>
      <c r="G15" s="193">
        <f t="shared" si="1"/>
        <v>0.59701492537313428</v>
      </c>
      <c r="H15" s="193">
        <v>2000</v>
      </c>
      <c r="I15" s="193">
        <v>1</v>
      </c>
      <c r="J15" s="193">
        <f t="shared" si="2"/>
        <v>0.14208955223880598</v>
      </c>
      <c r="K15" s="193">
        <f t="shared" si="3"/>
        <v>23.800000000000004</v>
      </c>
      <c r="L15" s="193">
        <v>476</v>
      </c>
      <c r="M15" s="193">
        <f t="shared" si="0"/>
        <v>23.799999999999997</v>
      </c>
      <c r="N15" s="185"/>
    </row>
    <row r="16" spans="1:14" ht="45">
      <c r="B16" s="193">
        <v>4</v>
      </c>
      <c r="C16" s="220" t="s">
        <v>39</v>
      </c>
      <c r="D16" s="193">
        <v>22522</v>
      </c>
      <c r="E16" s="221" t="s">
        <v>9</v>
      </c>
      <c r="F16" s="193">
        <v>1</v>
      </c>
      <c r="G16" s="193">
        <f t="shared" si="1"/>
        <v>3.880597014925373E-2</v>
      </c>
      <c r="H16" s="193">
        <v>130</v>
      </c>
      <c r="I16" s="193">
        <v>1</v>
      </c>
      <c r="J16" s="193">
        <f t="shared" si="2"/>
        <v>3.880597014925373E-2</v>
      </c>
      <c r="K16" s="193">
        <f t="shared" si="3"/>
        <v>100</v>
      </c>
      <c r="L16" s="193">
        <v>130</v>
      </c>
      <c r="M16" s="193">
        <f t="shared" si="0"/>
        <v>100</v>
      </c>
      <c r="N16" s="185"/>
    </row>
    <row r="17" spans="2:14" ht="45">
      <c r="B17" s="193">
        <v>5</v>
      </c>
      <c r="C17" s="220" t="s">
        <v>40</v>
      </c>
      <c r="D17" s="193">
        <v>22522</v>
      </c>
      <c r="E17" s="221" t="s">
        <v>9</v>
      </c>
      <c r="F17" s="193">
        <v>1</v>
      </c>
      <c r="G17" s="193">
        <f t="shared" si="1"/>
        <v>1.4925373134328358E-2</v>
      </c>
      <c r="H17" s="193">
        <v>50</v>
      </c>
      <c r="I17" s="193">
        <v>0</v>
      </c>
      <c r="J17" s="193">
        <f t="shared" si="2"/>
        <v>0</v>
      </c>
      <c r="K17" s="193">
        <f t="shared" si="3"/>
        <v>0</v>
      </c>
      <c r="L17" s="193"/>
      <c r="M17" s="193">
        <f t="shared" si="0"/>
        <v>0</v>
      </c>
      <c r="N17" s="185"/>
    </row>
    <row r="18" spans="2:14" ht="45">
      <c r="B18" s="193">
        <v>6</v>
      </c>
      <c r="C18" s="220" t="s">
        <v>159</v>
      </c>
      <c r="D18" s="193">
        <v>22522</v>
      </c>
      <c r="E18" s="221" t="s">
        <v>9</v>
      </c>
      <c r="F18" s="193">
        <v>1</v>
      </c>
      <c r="G18" s="193">
        <f t="shared" si="1"/>
        <v>1.7910447761194031E-2</v>
      </c>
      <c r="H18" s="193">
        <v>60</v>
      </c>
      <c r="I18" s="193">
        <v>1</v>
      </c>
      <c r="J18" s="193">
        <f t="shared" si="2"/>
        <v>1.1641791044776119E-2</v>
      </c>
      <c r="K18" s="193">
        <f t="shared" si="3"/>
        <v>64.999999999999986</v>
      </c>
      <c r="L18" s="193">
        <v>39</v>
      </c>
      <c r="M18" s="193">
        <f t="shared" si="0"/>
        <v>65</v>
      </c>
      <c r="N18" s="185"/>
    </row>
    <row r="19" spans="2:14" ht="45">
      <c r="B19" s="193">
        <v>7</v>
      </c>
      <c r="C19" s="220" t="s">
        <v>41</v>
      </c>
      <c r="D19" s="193">
        <v>22522</v>
      </c>
      <c r="E19" s="221" t="s">
        <v>9</v>
      </c>
      <c r="F19" s="193">
        <v>1</v>
      </c>
      <c r="G19" s="193">
        <f t="shared" si="1"/>
        <v>8.9552238805970154E-3</v>
      </c>
      <c r="H19" s="193">
        <v>30</v>
      </c>
      <c r="I19" s="193">
        <v>0</v>
      </c>
      <c r="J19" s="193">
        <f t="shared" si="2"/>
        <v>0</v>
      </c>
      <c r="K19" s="193">
        <f t="shared" si="3"/>
        <v>0</v>
      </c>
      <c r="L19" s="193"/>
      <c r="M19" s="193">
        <f t="shared" si="0"/>
        <v>0</v>
      </c>
      <c r="N19" s="185"/>
    </row>
    <row r="20" spans="2:14">
      <c r="B20" s="193">
        <v>8</v>
      </c>
      <c r="C20" s="220" t="s">
        <v>160</v>
      </c>
      <c r="D20" s="193">
        <v>22522</v>
      </c>
      <c r="E20" s="221" t="s">
        <v>9</v>
      </c>
      <c r="F20" s="193">
        <v>1</v>
      </c>
      <c r="G20" s="193">
        <f t="shared" si="1"/>
        <v>0.17910447761194029</v>
      </c>
      <c r="H20" s="193">
        <v>600</v>
      </c>
      <c r="I20" s="193">
        <v>0</v>
      </c>
      <c r="J20" s="193">
        <f t="shared" si="2"/>
        <v>0</v>
      </c>
      <c r="K20" s="193">
        <f t="shared" si="3"/>
        <v>0</v>
      </c>
      <c r="L20" s="193"/>
      <c r="M20" s="193">
        <f t="shared" si="0"/>
        <v>0</v>
      </c>
      <c r="N20" s="185"/>
    </row>
    <row r="21" spans="2:14">
      <c r="B21" s="193">
        <v>9</v>
      </c>
      <c r="C21" s="220" t="s">
        <v>42</v>
      </c>
      <c r="D21" s="193">
        <v>22522</v>
      </c>
      <c r="E21" s="221" t="s">
        <v>9</v>
      </c>
      <c r="F21" s="193">
        <v>1</v>
      </c>
      <c r="G21" s="193">
        <f t="shared" si="1"/>
        <v>1.4925373134328358E-2</v>
      </c>
      <c r="H21" s="193">
        <v>50</v>
      </c>
      <c r="I21" s="193">
        <v>0</v>
      </c>
      <c r="J21" s="193">
        <f t="shared" si="2"/>
        <v>0</v>
      </c>
      <c r="K21" s="193">
        <f t="shared" si="3"/>
        <v>0</v>
      </c>
      <c r="L21" s="193"/>
      <c r="M21" s="193">
        <f t="shared" si="0"/>
        <v>0</v>
      </c>
      <c r="N21" s="185"/>
    </row>
    <row r="22" spans="2:14" ht="24" customHeight="1">
      <c r="B22" s="193">
        <v>10</v>
      </c>
      <c r="C22" s="220" t="s">
        <v>43</v>
      </c>
      <c r="D22" s="193">
        <v>22522</v>
      </c>
      <c r="E22" s="221" t="s">
        <v>9</v>
      </c>
      <c r="F22" s="193">
        <v>1</v>
      </c>
      <c r="G22" s="193">
        <f t="shared" si="1"/>
        <v>8.9552238805970154E-3</v>
      </c>
      <c r="H22" s="193">
        <v>30</v>
      </c>
      <c r="I22" s="193">
        <v>1</v>
      </c>
      <c r="J22" s="193">
        <f t="shared" si="2"/>
        <v>8.9552238805970154E-3</v>
      </c>
      <c r="K22" s="193">
        <f t="shared" si="3"/>
        <v>100</v>
      </c>
      <c r="L22" s="193">
        <v>30</v>
      </c>
      <c r="M22" s="193">
        <f t="shared" si="0"/>
        <v>100</v>
      </c>
      <c r="N22" s="185"/>
    </row>
    <row r="23" spans="2:14" ht="24.75" customHeight="1">
      <c r="B23" s="193">
        <v>12</v>
      </c>
      <c r="C23" s="220" t="s">
        <v>44</v>
      </c>
      <c r="D23" s="193">
        <v>22522</v>
      </c>
      <c r="E23" s="221" t="s">
        <v>9</v>
      </c>
      <c r="F23" s="193">
        <v>1</v>
      </c>
      <c r="G23" s="193">
        <f t="shared" si="1"/>
        <v>1.4925373134328358E-2</v>
      </c>
      <c r="H23" s="193">
        <v>50</v>
      </c>
      <c r="I23" s="193">
        <v>1</v>
      </c>
      <c r="J23" s="193">
        <f t="shared" si="2"/>
        <v>1.4925373134328358E-2</v>
      </c>
      <c r="K23" s="193">
        <f t="shared" si="3"/>
        <v>100</v>
      </c>
      <c r="L23" s="193">
        <v>50</v>
      </c>
      <c r="M23" s="193">
        <f t="shared" si="0"/>
        <v>100</v>
      </c>
      <c r="N23" s="185"/>
    </row>
    <row r="24" spans="2:14" s="219" customFormat="1" ht="22.5">
      <c r="B24" s="186"/>
      <c r="C24" s="187" t="s">
        <v>13</v>
      </c>
      <c r="D24" s="217"/>
      <c r="E24" s="214"/>
      <c r="F24" s="193"/>
      <c r="G24" s="248">
        <v>1</v>
      </c>
      <c r="H24" s="248">
        <f>SUM(H13:H23)</f>
        <v>3350</v>
      </c>
      <c r="I24" s="248"/>
      <c r="J24" s="248">
        <f>SUM(J13:J23)</f>
        <v>0.30507462686567166</v>
      </c>
      <c r="K24" s="248">
        <f>J24/G24*100</f>
        <v>30.507462686567166</v>
      </c>
      <c r="L24" s="248">
        <f>SUM(L13:L23)</f>
        <v>1022</v>
      </c>
      <c r="M24" s="248">
        <f t="shared" si="0"/>
        <v>30.507462686567166</v>
      </c>
      <c r="N24" s="218"/>
    </row>
  </sheetData>
  <mergeCells count="21">
    <mergeCell ref="A4:F4"/>
    <mergeCell ref="A5:F5"/>
    <mergeCell ref="G5:H5"/>
    <mergeCell ref="A1:N1"/>
    <mergeCell ref="A2:N2"/>
    <mergeCell ref="A3:N3"/>
    <mergeCell ref="A6:F6"/>
    <mergeCell ref="G6:H6"/>
    <mergeCell ref="A7:F7"/>
    <mergeCell ref="G7:H7"/>
    <mergeCell ref="A8:F8"/>
    <mergeCell ref="G8:H8"/>
    <mergeCell ref="I10:K10"/>
    <mergeCell ref="L10:M10"/>
    <mergeCell ref="B9:D9"/>
    <mergeCell ref="B10:B11"/>
    <mergeCell ref="C10:C11"/>
    <mergeCell ref="D10:D11"/>
    <mergeCell ref="E10:E11"/>
    <mergeCell ref="F10:H10"/>
    <mergeCell ref="F9:M9"/>
  </mergeCells>
  <pageMargins left="0.25" right="0" top="0" bottom="0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18" sqref="A18:XFD20"/>
    </sheetView>
  </sheetViews>
  <sheetFormatPr defaultRowHeight="15"/>
  <cols>
    <col min="1" max="1" width="2.7109375" style="94" customWidth="1"/>
    <col min="2" max="2" width="5.7109375" style="94" customWidth="1"/>
    <col min="3" max="3" width="37.28515625" style="94" customWidth="1"/>
    <col min="4" max="4" width="8" style="94" customWidth="1"/>
    <col min="5" max="5" width="6.85546875" style="94" customWidth="1"/>
    <col min="6" max="6" width="7.28515625" style="94" customWidth="1"/>
    <col min="7" max="7" width="7.7109375" style="94" customWidth="1"/>
    <col min="8" max="8" width="7.85546875" style="94" customWidth="1"/>
    <col min="9" max="9" width="7.42578125" style="94" customWidth="1"/>
    <col min="10" max="10" width="5.85546875" style="94" customWidth="1"/>
    <col min="11" max="11" width="6.5703125" style="94" customWidth="1"/>
    <col min="12" max="12" width="7.140625" style="94" customWidth="1"/>
    <col min="13" max="13" width="8" style="94" customWidth="1"/>
    <col min="14" max="14" width="6.85546875" style="94" customWidth="1"/>
    <col min="15" max="16384" width="9.140625" style="94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7.25">
      <c r="A4" s="276" t="s">
        <v>49</v>
      </c>
      <c r="B4" s="276"/>
      <c r="C4" s="276"/>
      <c r="D4" s="276"/>
      <c r="E4" s="276"/>
      <c r="F4" s="276"/>
      <c r="G4" s="179"/>
      <c r="H4" s="181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27" customHeight="1">
      <c r="B9" s="352" t="s">
        <v>169</v>
      </c>
      <c r="C9" s="352"/>
      <c r="D9" s="352"/>
      <c r="E9" s="1"/>
      <c r="F9" s="358" t="s">
        <v>161</v>
      </c>
      <c r="G9" s="358"/>
      <c r="H9" s="358"/>
      <c r="I9" s="358"/>
      <c r="J9" s="358"/>
      <c r="K9" s="358"/>
      <c r="L9" s="358"/>
      <c r="M9" s="358"/>
    </row>
    <row r="10" spans="1:14" s="222" customFormat="1" ht="19.5" customHeight="1">
      <c r="B10" s="353" t="s">
        <v>1</v>
      </c>
      <c r="C10" s="353" t="s">
        <v>2</v>
      </c>
      <c r="D10" s="353" t="s">
        <v>3</v>
      </c>
      <c r="E10" s="353" t="s">
        <v>4</v>
      </c>
      <c r="F10" s="355" t="s">
        <v>156</v>
      </c>
      <c r="G10" s="356"/>
      <c r="H10" s="357"/>
      <c r="I10" s="350" t="s">
        <v>163</v>
      </c>
      <c r="J10" s="351"/>
      <c r="K10" s="351"/>
      <c r="L10" s="351" t="s">
        <v>162</v>
      </c>
      <c r="M10" s="351"/>
      <c r="N10" s="182" t="s">
        <v>143</v>
      </c>
    </row>
    <row r="11" spans="1:14" s="222" customFormat="1" ht="12.75">
      <c r="B11" s="354"/>
      <c r="C11" s="354"/>
      <c r="D11" s="354"/>
      <c r="E11" s="354"/>
      <c r="F11" s="223" t="s">
        <v>6</v>
      </c>
      <c r="G11" s="223" t="s">
        <v>7</v>
      </c>
      <c r="H11" s="223" t="s">
        <v>8</v>
      </c>
      <c r="I11" s="224" t="s">
        <v>6</v>
      </c>
      <c r="J11" s="224" t="s">
        <v>7</v>
      </c>
      <c r="K11" s="224" t="s">
        <v>45</v>
      </c>
      <c r="L11" s="224" t="s">
        <v>121</v>
      </c>
      <c r="M11" s="224" t="s">
        <v>45</v>
      </c>
      <c r="N11" s="225"/>
    </row>
    <row r="12" spans="1:14" ht="22.5">
      <c r="B12" s="16"/>
      <c r="C12" s="215" t="s">
        <v>10</v>
      </c>
      <c r="D12" s="16"/>
      <c r="E12" s="15"/>
      <c r="F12" s="16"/>
      <c r="G12" s="16"/>
      <c r="H12" s="216"/>
      <c r="I12" s="185"/>
      <c r="J12" s="185"/>
      <c r="K12" s="185"/>
      <c r="L12" s="185"/>
      <c r="M12" s="185"/>
      <c r="N12" s="185"/>
    </row>
    <row r="13" spans="1:14" ht="30">
      <c r="B13" s="193">
        <v>1</v>
      </c>
      <c r="C13" s="247" t="s">
        <v>166</v>
      </c>
      <c r="D13" s="193">
        <v>22522</v>
      </c>
      <c r="E13" s="221" t="s">
        <v>167</v>
      </c>
      <c r="F13" s="193">
        <v>1</v>
      </c>
      <c r="G13" s="193">
        <f t="shared" ref="G13:G14" si="0">H13/675</f>
        <v>0.22222222222222221</v>
      </c>
      <c r="H13" s="193">
        <v>150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85"/>
    </row>
    <row r="14" spans="1:14" ht="30">
      <c r="B14" s="193">
        <v>2</v>
      </c>
      <c r="C14" s="247" t="s">
        <v>168</v>
      </c>
      <c r="D14" s="193">
        <v>22522</v>
      </c>
      <c r="E14" s="221" t="s">
        <v>9</v>
      </c>
      <c r="F14" s="193">
        <v>1</v>
      </c>
      <c r="G14" s="193">
        <f t="shared" si="0"/>
        <v>0.29629629629629628</v>
      </c>
      <c r="H14" s="193">
        <v>200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85"/>
    </row>
    <row r="15" spans="1:14" s="219" customFormat="1" ht="22.5">
      <c r="B15" s="186"/>
      <c r="C15" s="187" t="s">
        <v>13</v>
      </c>
      <c r="D15" s="217"/>
      <c r="E15" s="214"/>
      <c r="F15" s="248"/>
      <c r="G15" s="248">
        <v>1</v>
      </c>
      <c r="H15" s="248">
        <f>SUM(H13:H14)</f>
        <v>350</v>
      </c>
      <c r="I15" s="248"/>
      <c r="J15" s="248"/>
      <c r="K15" s="248"/>
      <c r="L15" s="248">
        <f>SUM(L13:L14)</f>
        <v>0</v>
      </c>
      <c r="M15" s="248"/>
      <c r="N15" s="218"/>
    </row>
  </sheetData>
  <mergeCells count="21">
    <mergeCell ref="A1:N1"/>
    <mergeCell ref="A2:N2"/>
    <mergeCell ref="A3:N3"/>
    <mergeCell ref="A4:F4"/>
    <mergeCell ref="A5:F5"/>
    <mergeCell ref="G5:H5"/>
    <mergeCell ref="A6:F6"/>
    <mergeCell ref="G6:H6"/>
    <mergeCell ref="A7:F7"/>
    <mergeCell ref="G7:H7"/>
    <mergeCell ref="A8:F8"/>
    <mergeCell ref="G8:H8"/>
    <mergeCell ref="B9:D9"/>
    <mergeCell ref="F9:M9"/>
    <mergeCell ref="B10:B11"/>
    <mergeCell ref="C10:C11"/>
    <mergeCell ref="D10:D11"/>
    <mergeCell ref="E10:E11"/>
    <mergeCell ref="F10:H10"/>
    <mergeCell ref="I10:K10"/>
    <mergeCell ref="L10:M10"/>
  </mergeCells>
  <pageMargins left="0.7" right="0.7" top="0.75" bottom="0.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2" workbookViewId="0">
      <selection activeCell="H17" sqref="H17"/>
    </sheetView>
  </sheetViews>
  <sheetFormatPr defaultRowHeight="15"/>
  <cols>
    <col min="1" max="1" width="2.7109375" style="94" customWidth="1"/>
    <col min="2" max="2" width="5.7109375" style="94" customWidth="1"/>
    <col min="3" max="3" width="37.28515625" style="94" customWidth="1"/>
    <col min="4" max="4" width="8" style="94" customWidth="1"/>
    <col min="5" max="5" width="6.85546875" style="94" customWidth="1"/>
    <col min="6" max="6" width="7.28515625" style="94" customWidth="1"/>
    <col min="7" max="7" width="7.7109375" style="94" customWidth="1"/>
    <col min="8" max="8" width="6.7109375" style="94" customWidth="1"/>
    <col min="9" max="10" width="6.5703125" style="94" customWidth="1"/>
    <col min="11" max="11" width="5.85546875" style="94" customWidth="1"/>
    <col min="12" max="12" width="7.42578125" style="94" customWidth="1"/>
    <col min="13" max="13" width="5.85546875" style="94" customWidth="1"/>
    <col min="14" max="14" width="6.5703125" style="94" customWidth="1"/>
    <col min="15" max="15" width="7.140625" style="94" customWidth="1"/>
    <col min="16" max="16" width="6.42578125" style="94" customWidth="1"/>
    <col min="17" max="17" width="6.85546875" style="94" customWidth="1"/>
    <col min="18" max="16384" width="9.140625" style="94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>
      <c r="A3" s="278" t="s">
        <v>186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17" ht="17.25">
      <c r="A4" s="276" t="s">
        <v>49</v>
      </c>
      <c r="B4" s="276"/>
      <c r="C4" s="276"/>
      <c r="D4" s="276"/>
      <c r="E4" s="276"/>
      <c r="F4" s="276"/>
      <c r="G4" s="179"/>
      <c r="H4" s="181"/>
      <c r="I4" s="181"/>
      <c r="J4" s="181"/>
      <c r="K4" s="181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  <c r="I5" s="180"/>
      <c r="J5" s="180"/>
      <c r="K5" s="180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180"/>
      <c r="J6" s="180"/>
      <c r="K6" s="180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180"/>
      <c r="J7" s="180"/>
      <c r="K7" s="180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180"/>
      <c r="J8" s="180"/>
      <c r="K8" s="180"/>
    </row>
    <row r="9" spans="1:17" ht="27" customHeight="1">
      <c r="B9" s="360" t="s">
        <v>169</v>
      </c>
      <c r="C9" s="360"/>
      <c r="D9" s="360"/>
      <c r="E9" s="273"/>
      <c r="F9" s="185"/>
      <c r="G9" s="274"/>
      <c r="H9" s="274"/>
      <c r="I9" s="359" t="s">
        <v>170</v>
      </c>
      <c r="J9" s="359"/>
      <c r="K9" s="359"/>
      <c r="L9" s="359"/>
      <c r="M9" s="359"/>
      <c r="N9" s="359"/>
      <c r="O9" s="359"/>
      <c r="P9" s="359"/>
      <c r="Q9" s="185"/>
    </row>
    <row r="10" spans="1:17" s="222" customFormat="1" ht="19.5" customHeight="1">
      <c r="B10" s="361" t="s">
        <v>1</v>
      </c>
      <c r="C10" s="361" t="s">
        <v>2</v>
      </c>
      <c r="D10" s="361" t="s">
        <v>3</v>
      </c>
      <c r="E10" s="361" t="s">
        <v>4</v>
      </c>
      <c r="F10" s="362" t="s">
        <v>5</v>
      </c>
      <c r="G10" s="363"/>
      <c r="H10" s="364"/>
      <c r="I10" s="350" t="s">
        <v>148</v>
      </c>
      <c r="J10" s="351"/>
      <c r="K10" s="351"/>
      <c r="L10" s="350" t="s">
        <v>163</v>
      </c>
      <c r="M10" s="351"/>
      <c r="N10" s="351"/>
      <c r="O10" s="351" t="s">
        <v>162</v>
      </c>
      <c r="P10" s="351"/>
      <c r="Q10" s="182" t="s">
        <v>143</v>
      </c>
    </row>
    <row r="11" spans="1:17" s="222" customFormat="1" ht="12.75">
      <c r="B11" s="354"/>
      <c r="C11" s="354"/>
      <c r="D11" s="354"/>
      <c r="E11" s="354"/>
      <c r="F11" s="223" t="s">
        <v>6</v>
      </c>
      <c r="G11" s="223" t="s">
        <v>7</v>
      </c>
      <c r="H11" s="223" t="s">
        <v>8</v>
      </c>
      <c r="I11" s="224" t="s">
        <v>6</v>
      </c>
      <c r="J11" s="224" t="s">
        <v>7</v>
      </c>
      <c r="K11" s="224" t="s">
        <v>120</v>
      </c>
      <c r="L11" s="224" t="s">
        <v>6</v>
      </c>
      <c r="M11" s="224" t="s">
        <v>7</v>
      </c>
      <c r="N11" s="224" t="s">
        <v>45</v>
      </c>
      <c r="O11" s="224" t="s">
        <v>121</v>
      </c>
      <c r="P11" s="224" t="s">
        <v>45</v>
      </c>
      <c r="Q11" s="225"/>
    </row>
    <row r="12" spans="1:17" ht="22.5">
      <c r="B12" s="16"/>
      <c r="C12" s="215" t="s">
        <v>10</v>
      </c>
      <c r="D12" s="16"/>
      <c r="E12" s="15"/>
      <c r="F12" s="16"/>
      <c r="G12" s="16"/>
      <c r="H12" s="216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7" ht="30">
      <c r="B13" s="193">
        <v>1</v>
      </c>
      <c r="C13" s="247" t="s">
        <v>166</v>
      </c>
      <c r="D13" s="193">
        <v>22522</v>
      </c>
      <c r="E13" s="221" t="s">
        <v>167</v>
      </c>
      <c r="F13" s="193">
        <v>1</v>
      </c>
      <c r="G13" s="193">
        <f t="shared" ref="G13:G14" si="0">H13/675</f>
        <v>0.22222222222222221</v>
      </c>
      <c r="H13" s="193">
        <v>150</v>
      </c>
      <c r="I13" s="193">
        <v>0</v>
      </c>
      <c r="J13" s="193">
        <v>0</v>
      </c>
      <c r="K13" s="193">
        <v>50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85"/>
    </row>
    <row r="14" spans="1:17" ht="30">
      <c r="B14" s="193">
        <v>2</v>
      </c>
      <c r="C14" s="247" t="s">
        <v>168</v>
      </c>
      <c r="D14" s="193">
        <v>22522</v>
      </c>
      <c r="E14" s="221" t="s">
        <v>9</v>
      </c>
      <c r="F14" s="193">
        <v>1</v>
      </c>
      <c r="G14" s="193">
        <f t="shared" si="0"/>
        <v>0.29629629629629628</v>
      </c>
      <c r="H14" s="193">
        <v>200</v>
      </c>
      <c r="I14" s="193">
        <v>0</v>
      </c>
      <c r="J14" s="193">
        <v>0</v>
      </c>
      <c r="K14" s="193">
        <v>50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85"/>
    </row>
    <row r="15" spans="1:17" s="219" customFormat="1" ht="22.5">
      <c r="B15" s="186"/>
      <c r="C15" s="187" t="s">
        <v>13</v>
      </c>
      <c r="D15" s="217"/>
      <c r="E15" s="214"/>
      <c r="F15" s="248"/>
      <c r="G15" s="248">
        <v>1</v>
      </c>
      <c r="H15" s="248">
        <f>SUM(H13:H14)</f>
        <v>350</v>
      </c>
      <c r="I15" s="248"/>
      <c r="J15" s="248"/>
      <c r="K15" s="248">
        <f>SUM(K13:K14)</f>
        <v>100</v>
      </c>
      <c r="L15" s="248"/>
      <c r="M15" s="248"/>
      <c r="N15" s="248"/>
      <c r="O15" s="248">
        <f>SUM(O13:O14)</f>
        <v>0</v>
      </c>
      <c r="P15" s="248">
        <f>O15/K15*100</f>
        <v>0</v>
      </c>
      <c r="Q15" s="218"/>
    </row>
  </sheetData>
  <mergeCells count="22">
    <mergeCell ref="A1:Q1"/>
    <mergeCell ref="A2:Q2"/>
    <mergeCell ref="A3:Q3"/>
    <mergeCell ref="A4:F4"/>
    <mergeCell ref="A5:F5"/>
    <mergeCell ref="G5:H5"/>
    <mergeCell ref="A6:F6"/>
    <mergeCell ref="G6:H6"/>
    <mergeCell ref="A7:F7"/>
    <mergeCell ref="G7:H7"/>
    <mergeCell ref="A8:F8"/>
    <mergeCell ref="G8:H8"/>
    <mergeCell ref="I10:K10"/>
    <mergeCell ref="I9:P9"/>
    <mergeCell ref="B9:D9"/>
    <mergeCell ref="B10:B11"/>
    <mergeCell ref="C10:C11"/>
    <mergeCell ref="D10:D11"/>
    <mergeCell ref="E10:E11"/>
    <mergeCell ref="F10:H10"/>
    <mergeCell ref="L10:N10"/>
    <mergeCell ref="O10:P10"/>
  </mergeCells>
  <pageMargins left="0.2" right="0.2" top="0.25" bottom="0.2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7" zoomScale="115" zoomScaleNormal="115" workbookViewId="0">
      <selection activeCell="B18" sqref="B18"/>
    </sheetView>
  </sheetViews>
  <sheetFormatPr defaultRowHeight="15"/>
  <cols>
    <col min="1" max="1" width="3.7109375" customWidth="1"/>
    <col min="2" max="2" width="34.85546875" style="50" customWidth="1"/>
    <col min="3" max="3" width="10" bestFit="1" customWidth="1"/>
    <col min="4" max="4" width="6.28515625" bestFit="1" customWidth="1"/>
    <col min="5" max="5" width="4.42578125" bestFit="1" customWidth="1"/>
    <col min="6" max="6" width="6" bestFit="1" customWidth="1"/>
    <col min="7" max="7" width="7.7109375" bestFit="1" customWidth="1"/>
    <col min="8" max="8" width="6.85546875" bestFit="1" customWidth="1"/>
    <col min="9" max="9" width="9.42578125" bestFit="1" customWidth="1"/>
  </cols>
  <sheetData>
    <row r="1" spans="1:13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>
      <c r="A3" s="278" t="s">
        <v>185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ht="17.25">
      <c r="A4" s="276" t="s">
        <v>49</v>
      </c>
      <c r="B4" s="276"/>
      <c r="C4" s="276"/>
      <c r="D4" s="276"/>
      <c r="E4" s="276"/>
      <c r="F4" s="276"/>
      <c r="G4" s="24"/>
      <c r="H4" s="23"/>
    </row>
    <row r="5" spans="1:13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</row>
    <row r="6" spans="1:13" ht="17.25" customHeight="1">
      <c r="A6" s="276" t="s">
        <v>52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</row>
    <row r="7" spans="1:13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</row>
    <row r="8" spans="1:13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</row>
    <row r="9" spans="1:13" ht="17.25">
      <c r="A9" s="276" t="s">
        <v>58</v>
      </c>
      <c r="B9" s="276"/>
      <c r="C9" s="276"/>
      <c r="D9" s="276"/>
      <c r="E9" s="276"/>
      <c r="F9" s="276"/>
      <c r="G9" s="24"/>
      <c r="H9" s="25"/>
    </row>
    <row r="10" spans="1:13" ht="17.25">
      <c r="A10" s="281" t="s">
        <v>60</v>
      </c>
      <c r="B10" s="283" t="s">
        <v>61</v>
      </c>
      <c r="C10" s="281" t="s">
        <v>62</v>
      </c>
      <c r="D10" s="281" t="s">
        <v>63</v>
      </c>
      <c r="E10" s="285" t="s">
        <v>64</v>
      </c>
      <c r="F10" s="286"/>
      <c r="G10" s="287"/>
      <c r="H10" s="279" t="s">
        <v>109</v>
      </c>
      <c r="I10" s="279"/>
      <c r="J10" s="279"/>
      <c r="K10" s="279" t="s">
        <v>110</v>
      </c>
      <c r="L10" s="279"/>
      <c r="M10" s="159" t="s">
        <v>119</v>
      </c>
    </row>
    <row r="11" spans="1:13" ht="40.5">
      <c r="A11" s="282"/>
      <c r="B11" s="284"/>
      <c r="C11" s="282"/>
      <c r="D11" s="282"/>
      <c r="E11" s="26" t="s">
        <v>66</v>
      </c>
      <c r="F11" s="27" t="s">
        <v>67</v>
      </c>
      <c r="G11" s="27" t="s">
        <v>68</v>
      </c>
      <c r="H11" s="52" t="s">
        <v>66</v>
      </c>
      <c r="I11" s="52" t="s">
        <v>69</v>
      </c>
      <c r="J11" s="52" t="s">
        <v>45</v>
      </c>
      <c r="K11" s="52" t="s">
        <v>107</v>
      </c>
      <c r="L11" s="52" t="s">
        <v>45</v>
      </c>
      <c r="M11" s="18"/>
    </row>
    <row r="12" spans="1:13" ht="17.25">
      <c r="A12" s="30"/>
      <c r="B12" s="31" t="s">
        <v>70</v>
      </c>
      <c r="C12" s="32"/>
      <c r="D12" s="32"/>
      <c r="E12" s="27"/>
      <c r="F12" s="27"/>
      <c r="G12" s="27"/>
      <c r="H12" s="27"/>
      <c r="I12" s="18"/>
      <c r="J12" s="18"/>
      <c r="K12" s="18"/>
      <c r="L12" s="18"/>
      <c r="M12" s="18"/>
    </row>
    <row r="13" spans="1:13" ht="34.5">
      <c r="A13" s="33">
        <v>1</v>
      </c>
      <c r="B13" s="34" t="s">
        <v>71</v>
      </c>
      <c r="C13" s="35">
        <v>31112</v>
      </c>
      <c r="D13" s="36" t="s">
        <v>72</v>
      </c>
      <c r="E13" s="37">
        <v>1</v>
      </c>
      <c r="F13" s="36">
        <f>G13/15660</f>
        <v>0.31928480204342274</v>
      </c>
      <c r="G13" s="33">
        <v>5000</v>
      </c>
      <c r="H13" s="53">
        <v>1</v>
      </c>
      <c r="I13" s="29">
        <f>H13/E13*F13</f>
        <v>0.31928480204342274</v>
      </c>
      <c r="J13" s="55">
        <f>I13/F13*100</f>
        <v>100</v>
      </c>
      <c r="K13" s="55">
        <v>5000</v>
      </c>
      <c r="L13" s="55">
        <f>K13/G13*100</f>
        <v>100</v>
      </c>
      <c r="M13" s="18"/>
    </row>
    <row r="14" spans="1:13" ht="17.25">
      <c r="A14" s="39" t="s">
        <v>73</v>
      </c>
      <c r="B14" s="40" t="s">
        <v>74</v>
      </c>
      <c r="C14" s="41"/>
      <c r="D14" s="41"/>
      <c r="E14" s="27"/>
      <c r="F14" s="27">
        <f>SUM(F13)</f>
        <v>0.31928480204342274</v>
      </c>
      <c r="G14" s="61">
        <f>SUM(G13)</f>
        <v>5000</v>
      </c>
      <c r="H14" s="61">
        <f t="shared" ref="H14:L14" si="0">SUM(H13)</f>
        <v>1</v>
      </c>
      <c r="I14" s="27">
        <f t="shared" si="0"/>
        <v>0.31928480204342274</v>
      </c>
      <c r="J14" s="61">
        <f t="shared" si="0"/>
        <v>100</v>
      </c>
      <c r="K14" s="27">
        <f t="shared" si="0"/>
        <v>5000</v>
      </c>
      <c r="L14" s="61">
        <f t="shared" si="0"/>
        <v>100</v>
      </c>
      <c r="M14" s="18"/>
    </row>
    <row r="15" spans="1:13" ht="17.25">
      <c r="A15" s="39"/>
      <c r="B15" s="31" t="s">
        <v>75</v>
      </c>
      <c r="C15" s="41"/>
      <c r="D15" s="41"/>
      <c r="E15" s="27"/>
      <c r="F15" s="36"/>
      <c r="G15" s="27">
        <v>0</v>
      </c>
      <c r="H15" s="53"/>
      <c r="I15" s="55"/>
      <c r="J15" s="55"/>
      <c r="K15" s="55">
        <v>0</v>
      </c>
      <c r="L15" s="55"/>
      <c r="M15" s="18"/>
    </row>
    <row r="16" spans="1:13" ht="34.5">
      <c r="A16" s="33">
        <v>1</v>
      </c>
      <c r="B16" s="34" t="s">
        <v>76</v>
      </c>
      <c r="C16" s="35">
        <v>22522</v>
      </c>
      <c r="D16" s="36" t="s">
        <v>77</v>
      </c>
      <c r="E16" s="27"/>
      <c r="F16" s="36">
        <f>G16/15660</f>
        <v>0</v>
      </c>
      <c r="G16" s="36">
        <v>0</v>
      </c>
      <c r="H16" s="53">
        <v>0</v>
      </c>
      <c r="I16" s="29">
        <v>0</v>
      </c>
      <c r="J16" s="55">
        <v>0</v>
      </c>
      <c r="K16" s="55">
        <v>0</v>
      </c>
      <c r="L16" s="55">
        <v>0</v>
      </c>
      <c r="M16" s="18"/>
    </row>
    <row r="17" spans="1:13" ht="34.5">
      <c r="A17" s="33">
        <v>2</v>
      </c>
      <c r="B17" s="34" t="s">
        <v>78</v>
      </c>
      <c r="C17" s="35">
        <v>22522</v>
      </c>
      <c r="D17" s="36" t="s">
        <v>79</v>
      </c>
      <c r="E17" s="37">
        <v>1</v>
      </c>
      <c r="F17" s="36">
        <f>G17/15660</f>
        <v>3.1928480204342274E-2</v>
      </c>
      <c r="G17" s="33">
        <v>500</v>
      </c>
      <c r="H17" s="53">
        <v>1</v>
      </c>
      <c r="I17" s="29">
        <f t="shared" ref="I17:I40" si="1">H17/E17*F17</f>
        <v>3.1928480204342274E-2</v>
      </c>
      <c r="J17" s="55">
        <f t="shared" ref="J17:J40" si="2">I17/F17*100</f>
        <v>100</v>
      </c>
      <c r="K17" s="55">
        <v>500</v>
      </c>
      <c r="L17" s="55">
        <f t="shared" ref="L17:L40" si="3">K17/G17*100</f>
        <v>100</v>
      </c>
      <c r="M17" s="18"/>
    </row>
    <row r="18" spans="1:13" ht="17.25">
      <c r="A18" s="33">
        <v>3</v>
      </c>
      <c r="B18" s="34" t="s">
        <v>80</v>
      </c>
      <c r="C18" s="35">
        <v>22522</v>
      </c>
      <c r="D18" s="36" t="s">
        <v>77</v>
      </c>
      <c r="E18" s="37">
        <v>1</v>
      </c>
      <c r="F18" s="36">
        <f t="shared" ref="F18:F40" si="4">G18/15660</f>
        <v>0.19157088122605365</v>
      </c>
      <c r="G18" s="33">
        <v>3000</v>
      </c>
      <c r="H18" s="53">
        <v>1</v>
      </c>
      <c r="I18" s="29">
        <f t="shared" si="1"/>
        <v>0.19157088122605365</v>
      </c>
      <c r="J18" s="55">
        <f t="shared" si="2"/>
        <v>100</v>
      </c>
      <c r="K18" s="55">
        <v>3000</v>
      </c>
      <c r="L18" s="55">
        <f t="shared" si="3"/>
        <v>100</v>
      </c>
      <c r="M18" s="18"/>
    </row>
    <row r="19" spans="1:13" ht="17.25">
      <c r="A19" s="33">
        <v>4</v>
      </c>
      <c r="B19" s="34" t="s">
        <v>81</v>
      </c>
      <c r="C19" s="35">
        <v>22522</v>
      </c>
      <c r="D19" s="36" t="s">
        <v>77</v>
      </c>
      <c r="E19" s="37">
        <v>0</v>
      </c>
      <c r="F19" s="36">
        <f t="shared" si="4"/>
        <v>0</v>
      </c>
      <c r="G19" s="33">
        <v>0</v>
      </c>
      <c r="H19" s="54">
        <v>0</v>
      </c>
      <c r="I19" s="29">
        <v>0</v>
      </c>
      <c r="J19" s="55">
        <v>0</v>
      </c>
      <c r="K19" s="55">
        <v>0</v>
      </c>
      <c r="L19" s="55">
        <v>0</v>
      </c>
      <c r="M19" s="18"/>
    </row>
    <row r="20" spans="1:13" ht="34.5">
      <c r="A20" s="33">
        <v>5</v>
      </c>
      <c r="B20" s="34" t="s">
        <v>82</v>
      </c>
      <c r="C20" s="35">
        <v>22522</v>
      </c>
      <c r="D20" s="36" t="s">
        <v>83</v>
      </c>
      <c r="E20" s="37">
        <v>0</v>
      </c>
      <c r="F20" s="36">
        <f t="shared" si="4"/>
        <v>0</v>
      </c>
      <c r="G20" s="33">
        <v>0</v>
      </c>
      <c r="H20" s="54">
        <v>0</v>
      </c>
      <c r="I20" s="29">
        <v>0</v>
      </c>
      <c r="J20" s="55">
        <v>0</v>
      </c>
      <c r="K20" s="55">
        <v>0</v>
      </c>
      <c r="L20" s="55">
        <v>0</v>
      </c>
      <c r="M20" s="18"/>
    </row>
    <row r="21" spans="1:13" ht="17.25">
      <c r="A21" s="33">
        <v>6</v>
      </c>
      <c r="B21" s="34" t="s">
        <v>84</v>
      </c>
      <c r="C21" s="35">
        <v>22522</v>
      </c>
      <c r="D21" s="36" t="s">
        <v>83</v>
      </c>
      <c r="E21" s="37">
        <v>1</v>
      </c>
      <c r="F21" s="36">
        <f t="shared" si="4"/>
        <v>6.3856960408684549E-2</v>
      </c>
      <c r="G21" s="33">
        <v>1000</v>
      </c>
      <c r="H21" s="54">
        <v>0</v>
      </c>
      <c r="I21" s="29">
        <f t="shared" si="1"/>
        <v>0</v>
      </c>
      <c r="J21" s="55">
        <f t="shared" si="2"/>
        <v>0</v>
      </c>
      <c r="K21" s="55">
        <v>30</v>
      </c>
      <c r="L21" s="55">
        <f t="shared" si="3"/>
        <v>3</v>
      </c>
      <c r="M21" s="18"/>
    </row>
    <row r="22" spans="1:13" ht="17.25">
      <c r="A22" s="33">
        <v>7</v>
      </c>
      <c r="B22" s="34" t="s">
        <v>85</v>
      </c>
      <c r="C22" s="35">
        <v>22522</v>
      </c>
      <c r="D22" s="36" t="s">
        <v>77</v>
      </c>
      <c r="E22" s="37">
        <v>0</v>
      </c>
      <c r="F22" s="36">
        <f t="shared" si="4"/>
        <v>0</v>
      </c>
      <c r="G22" s="33">
        <v>0</v>
      </c>
      <c r="H22" s="54">
        <v>0</v>
      </c>
      <c r="I22" s="29">
        <v>0</v>
      </c>
      <c r="J22" s="55">
        <v>0</v>
      </c>
      <c r="K22" s="55">
        <v>0</v>
      </c>
      <c r="L22" s="55">
        <v>0</v>
      </c>
      <c r="M22" s="18"/>
    </row>
    <row r="23" spans="1:13" ht="17.25">
      <c r="A23" s="33">
        <v>8</v>
      </c>
      <c r="B23" s="34" t="s">
        <v>86</v>
      </c>
      <c r="C23" s="35">
        <v>22522</v>
      </c>
      <c r="D23" s="36" t="s">
        <v>77</v>
      </c>
      <c r="E23" s="37">
        <v>15</v>
      </c>
      <c r="F23" s="36">
        <f t="shared" si="4"/>
        <v>9.5785440613026813E-3</v>
      </c>
      <c r="G23" s="33">
        <v>150</v>
      </c>
      <c r="H23" s="54">
        <v>0</v>
      </c>
      <c r="I23" s="29">
        <f t="shared" si="1"/>
        <v>0</v>
      </c>
      <c r="J23" s="55">
        <f t="shared" si="2"/>
        <v>0</v>
      </c>
      <c r="K23" s="55">
        <v>0</v>
      </c>
      <c r="L23" s="55">
        <f t="shared" si="3"/>
        <v>0</v>
      </c>
      <c r="M23" s="18"/>
    </row>
    <row r="24" spans="1:13" ht="17.25">
      <c r="A24" s="33">
        <v>9</v>
      </c>
      <c r="B24" s="34" t="s">
        <v>87</v>
      </c>
      <c r="C24" s="35">
        <v>22522</v>
      </c>
      <c r="D24" s="36" t="s">
        <v>77</v>
      </c>
      <c r="E24" s="42">
        <v>0</v>
      </c>
      <c r="F24" s="36">
        <f t="shared" si="4"/>
        <v>0</v>
      </c>
      <c r="G24" s="33">
        <v>0</v>
      </c>
      <c r="H24" s="54">
        <v>0</v>
      </c>
      <c r="I24" s="29">
        <v>0</v>
      </c>
      <c r="J24" s="55">
        <v>0</v>
      </c>
      <c r="K24" s="55">
        <v>0</v>
      </c>
      <c r="L24" s="55">
        <v>0</v>
      </c>
      <c r="M24" s="18"/>
    </row>
    <row r="25" spans="1:13" ht="33" customHeight="1">
      <c r="A25" s="33">
        <v>10</v>
      </c>
      <c r="B25" s="34" t="s">
        <v>88</v>
      </c>
      <c r="C25" s="35">
        <v>22522</v>
      </c>
      <c r="D25" s="36" t="s">
        <v>72</v>
      </c>
      <c r="E25" s="37">
        <v>1</v>
      </c>
      <c r="F25" s="36">
        <f t="shared" si="4"/>
        <v>6.3856960408684551E-3</v>
      </c>
      <c r="G25" s="33">
        <v>100</v>
      </c>
      <c r="H25" s="54">
        <v>0</v>
      </c>
      <c r="I25" s="29">
        <f t="shared" si="1"/>
        <v>0</v>
      </c>
      <c r="J25" s="55">
        <f t="shared" si="2"/>
        <v>0</v>
      </c>
      <c r="K25" s="55">
        <v>0</v>
      </c>
      <c r="L25" s="55">
        <f t="shared" si="3"/>
        <v>0</v>
      </c>
      <c r="M25" s="18"/>
    </row>
    <row r="26" spans="1:13" ht="17.25">
      <c r="A26" s="33">
        <v>11</v>
      </c>
      <c r="B26" s="34" t="s">
        <v>89</v>
      </c>
      <c r="C26" s="35">
        <v>22522</v>
      </c>
      <c r="D26" s="36" t="s">
        <v>83</v>
      </c>
      <c r="E26" s="37">
        <v>1</v>
      </c>
      <c r="F26" s="36">
        <f t="shared" si="4"/>
        <v>3.1928480204342274E-2</v>
      </c>
      <c r="G26" s="33">
        <v>500</v>
      </c>
      <c r="H26" s="54">
        <v>1</v>
      </c>
      <c r="I26" s="29">
        <f t="shared" si="1"/>
        <v>3.1928480204342274E-2</v>
      </c>
      <c r="J26" s="55">
        <f t="shared" si="2"/>
        <v>100</v>
      </c>
      <c r="K26" s="55">
        <v>280</v>
      </c>
      <c r="L26" s="55">
        <f t="shared" si="3"/>
        <v>56.000000000000007</v>
      </c>
      <c r="M26" s="18"/>
    </row>
    <row r="27" spans="1:13" ht="17.25">
      <c r="A27" s="33">
        <v>12</v>
      </c>
      <c r="B27" s="34" t="s">
        <v>90</v>
      </c>
      <c r="C27" s="35">
        <v>22522</v>
      </c>
      <c r="D27" s="36" t="s">
        <v>83</v>
      </c>
      <c r="E27" s="37">
        <v>1</v>
      </c>
      <c r="F27" s="36">
        <f t="shared" si="4"/>
        <v>3.1928480204342274E-2</v>
      </c>
      <c r="G27" s="33">
        <v>500</v>
      </c>
      <c r="H27" s="54">
        <v>1</v>
      </c>
      <c r="I27" s="29">
        <f t="shared" si="1"/>
        <v>3.1928480204342274E-2</v>
      </c>
      <c r="J27" s="55">
        <f t="shared" si="2"/>
        <v>100</v>
      </c>
      <c r="K27" s="55">
        <v>50</v>
      </c>
      <c r="L27" s="55">
        <f t="shared" si="3"/>
        <v>10</v>
      </c>
      <c r="M27" s="18"/>
    </row>
    <row r="28" spans="1:13" ht="17.25">
      <c r="A28" s="33">
        <v>13</v>
      </c>
      <c r="B28" s="34" t="s">
        <v>91</v>
      </c>
      <c r="C28" s="35">
        <v>22522</v>
      </c>
      <c r="D28" s="36" t="s">
        <v>83</v>
      </c>
      <c r="E28" s="37">
        <v>1</v>
      </c>
      <c r="F28" s="36">
        <f t="shared" si="4"/>
        <v>3.1928480204342274E-2</v>
      </c>
      <c r="G28" s="33">
        <v>500</v>
      </c>
      <c r="H28" s="54">
        <v>1</v>
      </c>
      <c r="I28" s="29">
        <f t="shared" si="1"/>
        <v>3.1928480204342274E-2</v>
      </c>
      <c r="J28" s="55">
        <f t="shared" si="2"/>
        <v>100</v>
      </c>
      <c r="K28" s="55">
        <v>275</v>
      </c>
      <c r="L28" s="55">
        <f t="shared" si="3"/>
        <v>55.000000000000007</v>
      </c>
      <c r="M28" s="18"/>
    </row>
    <row r="29" spans="1:13" s="43" customFormat="1" ht="17.25">
      <c r="A29" s="33">
        <v>14</v>
      </c>
      <c r="B29" s="34" t="s">
        <v>92</v>
      </c>
      <c r="C29" s="35">
        <v>22522</v>
      </c>
      <c r="D29" s="36" t="s">
        <v>83</v>
      </c>
      <c r="E29" s="37">
        <v>1</v>
      </c>
      <c r="F29" s="36">
        <f t="shared" si="4"/>
        <v>6.3856960408684551E-3</v>
      </c>
      <c r="G29" s="33">
        <v>100</v>
      </c>
      <c r="H29" s="54">
        <v>1</v>
      </c>
      <c r="I29" s="29">
        <f t="shared" si="1"/>
        <v>6.3856960408684551E-3</v>
      </c>
      <c r="J29" s="55">
        <f t="shared" si="2"/>
        <v>100</v>
      </c>
      <c r="K29" s="56">
        <v>100</v>
      </c>
      <c r="L29" s="55">
        <f t="shared" si="3"/>
        <v>100</v>
      </c>
      <c r="M29" s="246"/>
    </row>
    <row r="30" spans="1:13" ht="34.5">
      <c r="A30" s="33">
        <v>15</v>
      </c>
      <c r="B30" s="34" t="s">
        <v>93</v>
      </c>
      <c r="C30" s="35">
        <v>22522</v>
      </c>
      <c r="D30" s="36" t="s">
        <v>77</v>
      </c>
      <c r="E30" s="37">
        <v>1</v>
      </c>
      <c r="F30" s="36">
        <f t="shared" si="4"/>
        <v>1.9157088122605363E-2</v>
      </c>
      <c r="G30" s="33">
        <v>300</v>
      </c>
      <c r="H30" s="54">
        <v>0</v>
      </c>
      <c r="I30" s="29">
        <f t="shared" si="1"/>
        <v>0</v>
      </c>
      <c r="J30" s="55">
        <f t="shared" si="2"/>
        <v>0</v>
      </c>
      <c r="K30" s="55">
        <v>0</v>
      </c>
      <c r="L30" s="55">
        <f t="shared" si="3"/>
        <v>0</v>
      </c>
      <c r="M30" s="18"/>
    </row>
    <row r="31" spans="1:13" ht="17.25">
      <c r="A31" s="33">
        <v>16</v>
      </c>
      <c r="B31" s="34" t="s">
        <v>94</v>
      </c>
      <c r="C31" s="35">
        <v>22522</v>
      </c>
      <c r="D31" s="36" t="s">
        <v>77</v>
      </c>
      <c r="E31" s="37">
        <v>1</v>
      </c>
      <c r="F31" s="36">
        <f t="shared" si="4"/>
        <v>0</v>
      </c>
      <c r="G31" s="33">
        <v>0</v>
      </c>
      <c r="H31" s="54">
        <v>0</v>
      </c>
      <c r="I31" s="29">
        <f t="shared" si="1"/>
        <v>0</v>
      </c>
      <c r="J31" s="55">
        <v>0</v>
      </c>
      <c r="K31" s="55">
        <v>0</v>
      </c>
      <c r="L31" s="55">
        <v>0</v>
      </c>
      <c r="M31" s="18"/>
    </row>
    <row r="32" spans="1:13" ht="34.5">
      <c r="A32" s="33">
        <v>17</v>
      </c>
      <c r="B32" s="34" t="s">
        <v>95</v>
      </c>
      <c r="C32" s="35">
        <v>22522</v>
      </c>
      <c r="D32" s="36" t="s">
        <v>72</v>
      </c>
      <c r="E32" s="37">
        <v>1</v>
      </c>
      <c r="F32" s="36">
        <f t="shared" si="4"/>
        <v>3.1928480204342274E-2</v>
      </c>
      <c r="G32" s="33">
        <v>500</v>
      </c>
      <c r="H32" s="54">
        <v>1</v>
      </c>
      <c r="I32" s="29">
        <f t="shared" si="1"/>
        <v>3.1928480204342274E-2</v>
      </c>
      <c r="J32" s="55">
        <f t="shared" si="2"/>
        <v>100</v>
      </c>
      <c r="K32" s="55">
        <v>400</v>
      </c>
      <c r="L32" s="55">
        <f t="shared" si="3"/>
        <v>80</v>
      </c>
      <c r="M32" s="18"/>
    </row>
    <row r="33" spans="1:13" ht="17.25">
      <c r="A33" s="33">
        <v>18</v>
      </c>
      <c r="B33" s="34" t="s">
        <v>96</v>
      </c>
      <c r="C33" s="35">
        <v>22522</v>
      </c>
      <c r="D33" s="36" t="s">
        <v>77</v>
      </c>
      <c r="E33" s="37">
        <v>0</v>
      </c>
      <c r="F33" s="36">
        <f t="shared" si="4"/>
        <v>0</v>
      </c>
      <c r="G33" s="33">
        <v>0</v>
      </c>
      <c r="H33" s="54">
        <v>0</v>
      </c>
      <c r="I33" s="29">
        <v>0</v>
      </c>
      <c r="J33" s="55">
        <v>0</v>
      </c>
      <c r="K33" s="55">
        <v>0</v>
      </c>
      <c r="L33" s="55">
        <v>0</v>
      </c>
      <c r="M33" s="18"/>
    </row>
    <row r="34" spans="1:13" ht="17.25">
      <c r="A34" s="33">
        <v>19</v>
      </c>
      <c r="B34" s="34" t="s">
        <v>97</v>
      </c>
      <c r="C34" s="35">
        <v>22522</v>
      </c>
      <c r="D34" s="36" t="s">
        <v>77</v>
      </c>
      <c r="E34" s="37">
        <v>2</v>
      </c>
      <c r="F34" s="36">
        <f t="shared" si="4"/>
        <v>5.108556832694764E-3</v>
      </c>
      <c r="G34" s="33">
        <v>80</v>
      </c>
      <c r="H34" s="54">
        <v>0</v>
      </c>
      <c r="I34" s="29">
        <f t="shared" si="1"/>
        <v>0</v>
      </c>
      <c r="J34" s="55">
        <f t="shared" si="2"/>
        <v>0</v>
      </c>
      <c r="K34" s="55">
        <v>0</v>
      </c>
      <c r="L34" s="55">
        <f t="shared" si="3"/>
        <v>0</v>
      </c>
      <c r="M34" s="18"/>
    </row>
    <row r="35" spans="1:13" ht="17.25">
      <c r="A35" s="33">
        <v>20</v>
      </c>
      <c r="B35" s="34" t="s">
        <v>98</v>
      </c>
      <c r="C35" s="35">
        <v>22522</v>
      </c>
      <c r="D35" s="36" t="s">
        <v>72</v>
      </c>
      <c r="E35" s="37">
        <v>1</v>
      </c>
      <c r="F35" s="36">
        <f t="shared" si="4"/>
        <v>0.1277139208173691</v>
      </c>
      <c r="G35" s="33">
        <v>2000</v>
      </c>
      <c r="H35" s="54">
        <v>1</v>
      </c>
      <c r="I35" s="29">
        <f t="shared" si="1"/>
        <v>0.1277139208173691</v>
      </c>
      <c r="J35" s="55">
        <f t="shared" si="2"/>
        <v>100</v>
      </c>
      <c r="K35" s="55">
        <v>988</v>
      </c>
      <c r="L35" s="55">
        <f t="shared" si="3"/>
        <v>49.4</v>
      </c>
      <c r="M35" s="18"/>
    </row>
    <row r="36" spans="1:13" ht="34.5">
      <c r="A36" s="33">
        <v>21</v>
      </c>
      <c r="B36" s="34" t="s">
        <v>99</v>
      </c>
      <c r="C36" s="35">
        <v>22522</v>
      </c>
      <c r="D36" s="36" t="s">
        <v>77</v>
      </c>
      <c r="E36" s="37">
        <v>1</v>
      </c>
      <c r="F36" s="36">
        <f t="shared" si="4"/>
        <v>1.277139208173691E-2</v>
      </c>
      <c r="G36" s="33">
        <v>200</v>
      </c>
      <c r="H36" s="54">
        <v>0</v>
      </c>
      <c r="I36" s="29">
        <f t="shared" si="1"/>
        <v>0</v>
      </c>
      <c r="J36" s="55">
        <f t="shared" si="2"/>
        <v>0</v>
      </c>
      <c r="K36" s="55">
        <v>0</v>
      </c>
      <c r="L36" s="55">
        <f t="shared" si="3"/>
        <v>0</v>
      </c>
      <c r="M36" s="18"/>
    </row>
    <row r="37" spans="1:13" ht="34.5">
      <c r="A37" s="33">
        <v>22</v>
      </c>
      <c r="B37" s="34" t="s">
        <v>100</v>
      </c>
      <c r="C37" s="35">
        <v>22522</v>
      </c>
      <c r="D37" s="36" t="s">
        <v>77</v>
      </c>
      <c r="E37" s="37">
        <v>1</v>
      </c>
      <c r="F37" s="36">
        <f t="shared" si="4"/>
        <v>3.1928480204342274E-2</v>
      </c>
      <c r="G37" s="33">
        <v>500</v>
      </c>
      <c r="H37" s="54">
        <v>0</v>
      </c>
      <c r="I37" s="29">
        <f t="shared" si="1"/>
        <v>0</v>
      </c>
      <c r="J37" s="55">
        <f t="shared" si="2"/>
        <v>0</v>
      </c>
      <c r="K37" s="55">
        <v>0</v>
      </c>
      <c r="L37" s="55">
        <f t="shared" si="3"/>
        <v>0</v>
      </c>
      <c r="M37" s="18"/>
    </row>
    <row r="38" spans="1:13" ht="34.5">
      <c r="A38" s="33">
        <v>23</v>
      </c>
      <c r="B38" s="34" t="s">
        <v>101</v>
      </c>
      <c r="C38" s="35">
        <v>22522</v>
      </c>
      <c r="D38" s="36" t="s">
        <v>77</v>
      </c>
      <c r="E38" s="37">
        <v>1</v>
      </c>
      <c r="F38" s="36">
        <f t="shared" si="4"/>
        <v>2.554278416347382E-2</v>
      </c>
      <c r="G38" s="33">
        <v>400</v>
      </c>
      <c r="H38" s="54">
        <v>0</v>
      </c>
      <c r="I38" s="29">
        <f t="shared" si="1"/>
        <v>0</v>
      </c>
      <c r="J38" s="55">
        <f t="shared" si="2"/>
        <v>0</v>
      </c>
      <c r="K38" s="55">
        <v>0</v>
      </c>
      <c r="L38" s="55">
        <f t="shared" si="3"/>
        <v>0</v>
      </c>
      <c r="M38" s="18"/>
    </row>
    <row r="39" spans="1:13" ht="28.5">
      <c r="A39" s="33">
        <v>24</v>
      </c>
      <c r="B39" s="60" t="s">
        <v>108</v>
      </c>
      <c r="C39" s="35">
        <v>22522</v>
      </c>
      <c r="D39" s="36" t="s">
        <v>77</v>
      </c>
      <c r="E39" s="37">
        <v>1</v>
      </c>
      <c r="F39" s="36">
        <f t="shared" si="4"/>
        <v>1.9157088122605363E-3</v>
      </c>
      <c r="G39" s="33">
        <v>30</v>
      </c>
      <c r="H39" s="54">
        <v>1</v>
      </c>
      <c r="I39" s="29">
        <f t="shared" si="1"/>
        <v>1.9157088122605363E-3</v>
      </c>
      <c r="J39" s="55">
        <f t="shared" si="2"/>
        <v>100</v>
      </c>
      <c r="K39" s="55">
        <v>30</v>
      </c>
      <c r="L39" s="55">
        <f t="shared" si="3"/>
        <v>100</v>
      </c>
      <c r="M39" s="18"/>
    </row>
    <row r="40" spans="1:13" ht="28.5">
      <c r="A40" s="33">
        <v>25</v>
      </c>
      <c r="B40" s="60" t="s">
        <v>34</v>
      </c>
      <c r="C40" s="35">
        <v>22522</v>
      </c>
      <c r="D40" s="36" t="s">
        <v>77</v>
      </c>
      <c r="E40" s="37">
        <v>1</v>
      </c>
      <c r="F40" s="36">
        <f t="shared" si="4"/>
        <v>1.9157088122605363E-2</v>
      </c>
      <c r="G40" s="33">
        <v>300</v>
      </c>
      <c r="H40" s="54">
        <v>1</v>
      </c>
      <c r="I40" s="29">
        <f t="shared" si="1"/>
        <v>1.9157088122605363E-2</v>
      </c>
      <c r="J40" s="55">
        <f t="shared" si="2"/>
        <v>100</v>
      </c>
      <c r="K40" s="55">
        <v>299</v>
      </c>
      <c r="L40" s="265">
        <f t="shared" si="3"/>
        <v>99.666666666666671</v>
      </c>
      <c r="M40" s="18"/>
    </row>
    <row r="41" spans="1:13" ht="17.25">
      <c r="A41" s="44" t="s">
        <v>102</v>
      </c>
      <c r="B41" s="45" t="s">
        <v>103</v>
      </c>
      <c r="C41" s="35"/>
      <c r="D41" s="36"/>
      <c r="E41" s="37"/>
      <c r="F41" s="27">
        <f>G41/15660</f>
        <v>0.68071519795657731</v>
      </c>
      <c r="G41" s="39">
        <f>SUM(G15:G40)</f>
        <v>10660</v>
      </c>
      <c r="H41" s="54"/>
      <c r="I41" s="264">
        <f>SUM(I16:I40)</f>
        <v>0.50638569604086847</v>
      </c>
      <c r="J41" s="55">
        <f>I41/F41*100</f>
        <v>74.390243902439025</v>
      </c>
      <c r="K41" s="39">
        <f>SUM(K15:K40)</f>
        <v>5952</v>
      </c>
      <c r="L41" s="252">
        <f>K41/G41*100</f>
        <v>55.834896810506564</v>
      </c>
      <c r="M41" s="18"/>
    </row>
    <row r="42" spans="1:13" ht="17.25">
      <c r="A42" s="46"/>
      <c r="B42" s="40" t="s">
        <v>104</v>
      </c>
      <c r="C42" s="47"/>
      <c r="D42" s="48"/>
      <c r="E42" s="49"/>
      <c r="F42" s="27">
        <f>F41+F14</f>
        <v>1</v>
      </c>
      <c r="G42" s="44">
        <f>G41+G14</f>
        <v>15660</v>
      </c>
      <c r="H42" s="54"/>
      <c r="I42" s="28">
        <f>I41+I14</f>
        <v>0.82567049808429127</v>
      </c>
      <c r="J42" s="44">
        <f>I42/F42*100</f>
        <v>82.567049808429132</v>
      </c>
      <c r="K42" s="44">
        <f>K41+K14</f>
        <v>10952</v>
      </c>
      <c r="L42" s="55">
        <f>K42/G42*100</f>
        <v>69.936143039591315</v>
      </c>
      <c r="M42" s="18"/>
    </row>
  </sheetData>
  <mergeCells count="20">
    <mergeCell ref="A4:F4"/>
    <mergeCell ref="A5:F5"/>
    <mergeCell ref="G5:K5"/>
    <mergeCell ref="A1:M1"/>
    <mergeCell ref="A2:M2"/>
    <mergeCell ref="A3:M3"/>
    <mergeCell ref="A9:F9"/>
    <mergeCell ref="A6:F6"/>
    <mergeCell ref="A7:F7"/>
    <mergeCell ref="A8:F8"/>
    <mergeCell ref="A10:A11"/>
    <mergeCell ref="B10:B11"/>
    <mergeCell ref="C10:C11"/>
    <mergeCell ref="D10:D11"/>
    <mergeCell ref="E10:G10"/>
    <mergeCell ref="H10:J10"/>
    <mergeCell ref="K10:L10"/>
    <mergeCell ref="G6:K6"/>
    <mergeCell ref="G7:K7"/>
    <mergeCell ref="G8:K8"/>
  </mergeCells>
  <pageMargins left="0.2" right="0.2" top="0.25" bottom="0.2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topLeftCell="A10" workbookViewId="0">
      <selection activeCell="A22" sqref="A22:XFD23"/>
    </sheetView>
  </sheetViews>
  <sheetFormatPr defaultRowHeight="15"/>
  <cols>
    <col min="1" max="1" width="4.42578125" customWidth="1"/>
    <col min="2" max="2" width="33.5703125" customWidth="1"/>
    <col min="3" max="3" width="6.5703125" customWidth="1"/>
    <col min="4" max="4" width="5.5703125" customWidth="1"/>
    <col min="5" max="5" width="5.42578125" customWidth="1"/>
    <col min="6" max="6" width="7.7109375" customWidth="1"/>
    <col min="7" max="7" width="9.28515625" customWidth="1"/>
    <col min="8" max="8" width="6.7109375" customWidth="1"/>
    <col min="9" max="9" width="7.42578125" customWidth="1"/>
    <col min="10" max="10" width="9" customWidth="1"/>
    <col min="11" max="12" width="6.85546875" customWidth="1"/>
    <col min="13" max="13" width="7.85546875" customWidth="1"/>
    <col min="14" max="14" width="9" customWidth="1"/>
    <col min="15" max="15" width="9.140625" customWidth="1"/>
    <col min="16" max="16" width="7.7109375" customWidth="1"/>
    <col min="257" max="257" width="4.42578125" customWidth="1"/>
    <col min="258" max="258" width="36.28515625" customWidth="1"/>
    <col min="259" max="259" width="6.5703125" customWidth="1"/>
    <col min="260" max="260" width="6.28515625" customWidth="1"/>
    <col min="261" max="261" width="6.7109375" customWidth="1"/>
    <col min="262" max="262" width="7.140625" customWidth="1"/>
    <col min="263" max="263" width="9.28515625" customWidth="1"/>
    <col min="264" max="264" width="6.7109375" customWidth="1"/>
    <col min="265" max="265" width="7.42578125" customWidth="1"/>
    <col min="266" max="266" width="9" customWidth="1"/>
    <col min="267" max="267" width="6.85546875" customWidth="1"/>
    <col min="268" max="268" width="6.7109375" customWidth="1"/>
    <col min="269" max="269" width="7.85546875" customWidth="1"/>
    <col min="270" max="270" width="9" customWidth="1"/>
    <col min="271" max="271" width="9.140625" customWidth="1"/>
    <col min="272" max="272" width="7.7109375" customWidth="1"/>
    <col min="513" max="513" width="4.42578125" customWidth="1"/>
    <col min="514" max="514" width="36.28515625" customWidth="1"/>
    <col min="515" max="515" width="6.5703125" customWidth="1"/>
    <col min="516" max="516" width="6.28515625" customWidth="1"/>
    <col min="517" max="517" width="6.7109375" customWidth="1"/>
    <col min="518" max="518" width="7.140625" customWidth="1"/>
    <col min="519" max="519" width="9.28515625" customWidth="1"/>
    <col min="520" max="520" width="6.7109375" customWidth="1"/>
    <col min="521" max="521" width="7.42578125" customWidth="1"/>
    <col min="522" max="522" width="9" customWidth="1"/>
    <col min="523" max="523" width="6.85546875" customWidth="1"/>
    <col min="524" max="524" width="6.7109375" customWidth="1"/>
    <col min="525" max="525" width="7.85546875" customWidth="1"/>
    <col min="526" max="526" width="9" customWidth="1"/>
    <col min="527" max="527" width="9.140625" customWidth="1"/>
    <col min="528" max="528" width="7.7109375" customWidth="1"/>
    <col min="769" max="769" width="4.42578125" customWidth="1"/>
    <col min="770" max="770" width="36.28515625" customWidth="1"/>
    <col min="771" max="771" width="6.5703125" customWidth="1"/>
    <col min="772" max="772" width="6.28515625" customWidth="1"/>
    <col min="773" max="773" width="6.7109375" customWidth="1"/>
    <col min="774" max="774" width="7.140625" customWidth="1"/>
    <col min="775" max="775" width="9.28515625" customWidth="1"/>
    <col min="776" max="776" width="6.7109375" customWidth="1"/>
    <col min="777" max="777" width="7.42578125" customWidth="1"/>
    <col min="778" max="778" width="9" customWidth="1"/>
    <col min="779" max="779" width="6.85546875" customWidth="1"/>
    <col min="780" max="780" width="6.7109375" customWidth="1"/>
    <col min="781" max="781" width="7.85546875" customWidth="1"/>
    <col min="782" max="782" width="9" customWidth="1"/>
    <col min="783" max="783" width="9.140625" customWidth="1"/>
    <col min="784" max="784" width="7.7109375" customWidth="1"/>
    <col min="1025" max="1025" width="4.42578125" customWidth="1"/>
    <col min="1026" max="1026" width="36.28515625" customWidth="1"/>
    <col min="1027" max="1027" width="6.5703125" customWidth="1"/>
    <col min="1028" max="1028" width="6.28515625" customWidth="1"/>
    <col min="1029" max="1029" width="6.7109375" customWidth="1"/>
    <col min="1030" max="1030" width="7.140625" customWidth="1"/>
    <col min="1031" max="1031" width="9.28515625" customWidth="1"/>
    <col min="1032" max="1032" width="6.7109375" customWidth="1"/>
    <col min="1033" max="1033" width="7.42578125" customWidth="1"/>
    <col min="1034" max="1034" width="9" customWidth="1"/>
    <col min="1035" max="1035" width="6.85546875" customWidth="1"/>
    <col min="1036" max="1036" width="6.7109375" customWidth="1"/>
    <col min="1037" max="1037" width="7.85546875" customWidth="1"/>
    <col min="1038" max="1038" width="9" customWidth="1"/>
    <col min="1039" max="1039" width="9.140625" customWidth="1"/>
    <col min="1040" max="1040" width="7.7109375" customWidth="1"/>
    <col min="1281" max="1281" width="4.42578125" customWidth="1"/>
    <col min="1282" max="1282" width="36.28515625" customWidth="1"/>
    <col min="1283" max="1283" width="6.5703125" customWidth="1"/>
    <col min="1284" max="1284" width="6.28515625" customWidth="1"/>
    <col min="1285" max="1285" width="6.7109375" customWidth="1"/>
    <col min="1286" max="1286" width="7.140625" customWidth="1"/>
    <col min="1287" max="1287" width="9.28515625" customWidth="1"/>
    <col min="1288" max="1288" width="6.7109375" customWidth="1"/>
    <col min="1289" max="1289" width="7.42578125" customWidth="1"/>
    <col min="1290" max="1290" width="9" customWidth="1"/>
    <col min="1291" max="1291" width="6.85546875" customWidth="1"/>
    <col min="1292" max="1292" width="6.7109375" customWidth="1"/>
    <col min="1293" max="1293" width="7.85546875" customWidth="1"/>
    <col min="1294" max="1294" width="9" customWidth="1"/>
    <col min="1295" max="1295" width="9.140625" customWidth="1"/>
    <col min="1296" max="1296" width="7.7109375" customWidth="1"/>
    <col min="1537" max="1537" width="4.42578125" customWidth="1"/>
    <col min="1538" max="1538" width="36.28515625" customWidth="1"/>
    <col min="1539" max="1539" width="6.5703125" customWidth="1"/>
    <col min="1540" max="1540" width="6.28515625" customWidth="1"/>
    <col min="1541" max="1541" width="6.7109375" customWidth="1"/>
    <col min="1542" max="1542" width="7.140625" customWidth="1"/>
    <col min="1543" max="1543" width="9.28515625" customWidth="1"/>
    <col min="1544" max="1544" width="6.7109375" customWidth="1"/>
    <col min="1545" max="1545" width="7.42578125" customWidth="1"/>
    <col min="1546" max="1546" width="9" customWidth="1"/>
    <col min="1547" max="1547" width="6.85546875" customWidth="1"/>
    <col min="1548" max="1548" width="6.7109375" customWidth="1"/>
    <col min="1549" max="1549" width="7.85546875" customWidth="1"/>
    <col min="1550" max="1550" width="9" customWidth="1"/>
    <col min="1551" max="1551" width="9.140625" customWidth="1"/>
    <col min="1552" max="1552" width="7.7109375" customWidth="1"/>
    <col min="1793" max="1793" width="4.42578125" customWidth="1"/>
    <col min="1794" max="1794" width="36.28515625" customWidth="1"/>
    <col min="1795" max="1795" width="6.5703125" customWidth="1"/>
    <col min="1796" max="1796" width="6.28515625" customWidth="1"/>
    <col min="1797" max="1797" width="6.7109375" customWidth="1"/>
    <col min="1798" max="1798" width="7.140625" customWidth="1"/>
    <col min="1799" max="1799" width="9.28515625" customWidth="1"/>
    <col min="1800" max="1800" width="6.7109375" customWidth="1"/>
    <col min="1801" max="1801" width="7.42578125" customWidth="1"/>
    <col min="1802" max="1802" width="9" customWidth="1"/>
    <col min="1803" max="1803" width="6.85546875" customWidth="1"/>
    <col min="1804" max="1804" width="6.7109375" customWidth="1"/>
    <col min="1805" max="1805" width="7.85546875" customWidth="1"/>
    <col min="1806" max="1806" width="9" customWidth="1"/>
    <col min="1807" max="1807" width="9.140625" customWidth="1"/>
    <col min="1808" max="1808" width="7.7109375" customWidth="1"/>
    <col min="2049" max="2049" width="4.42578125" customWidth="1"/>
    <col min="2050" max="2050" width="36.28515625" customWidth="1"/>
    <col min="2051" max="2051" width="6.5703125" customWidth="1"/>
    <col min="2052" max="2052" width="6.28515625" customWidth="1"/>
    <col min="2053" max="2053" width="6.7109375" customWidth="1"/>
    <col min="2054" max="2054" width="7.140625" customWidth="1"/>
    <col min="2055" max="2055" width="9.28515625" customWidth="1"/>
    <col min="2056" max="2056" width="6.7109375" customWidth="1"/>
    <col min="2057" max="2057" width="7.42578125" customWidth="1"/>
    <col min="2058" max="2058" width="9" customWidth="1"/>
    <col min="2059" max="2059" width="6.85546875" customWidth="1"/>
    <col min="2060" max="2060" width="6.7109375" customWidth="1"/>
    <col min="2061" max="2061" width="7.85546875" customWidth="1"/>
    <col min="2062" max="2062" width="9" customWidth="1"/>
    <col min="2063" max="2063" width="9.140625" customWidth="1"/>
    <col min="2064" max="2064" width="7.7109375" customWidth="1"/>
    <col min="2305" max="2305" width="4.42578125" customWidth="1"/>
    <col min="2306" max="2306" width="36.28515625" customWidth="1"/>
    <col min="2307" max="2307" width="6.5703125" customWidth="1"/>
    <col min="2308" max="2308" width="6.28515625" customWidth="1"/>
    <col min="2309" max="2309" width="6.7109375" customWidth="1"/>
    <col min="2310" max="2310" width="7.140625" customWidth="1"/>
    <col min="2311" max="2311" width="9.28515625" customWidth="1"/>
    <col min="2312" max="2312" width="6.7109375" customWidth="1"/>
    <col min="2313" max="2313" width="7.42578125" customWidth="1"/>
    <col min="2314" max="2314" width="9" customWidth="1"/>
    <col min="2315" max="2315" width="6.85546875" customWidth="1"/>
    <col min="2316" max="2316" width="6.7109375" customWidth="1"/>
    <col min="2317" max="2317" width="7.85546875" customWidth="1"/>
    <col min="2318" max="2318" width="9" customWidth="1"/>
    <col min="2319" max="2319" width="9.140625" customWidth="1"/>
    <col min="2320" max="2320" width="7.7109375" customWidth="1"/>
    <col min="2561" max="2561" width="4.42578125" customWidth="1"/>
    <col min="2562" max="2562" width="36.28515625" customWidth="1"/>
    <col min="2563" max="2563" width="6.5703125" customWidth="1"/>
    <col min="2564" max="2564" width="6.28515625" customWidth="1"/>
    <col min="2565" max="2565" width="6.7109375" customWidth="1"/>
    <col min="2566" max="2566" width="7.140625" customWidth="1"/>
    <col min="2567" max="2567" width="9.28515625" customWidth="1"/>
    <col min="2568" max="2568" width="6.7109375" customWidth="1"/>
    <col min="2569" max="2569" width="7.42578125" customWidth="1"/>
    <col min="2570" max="2570" width="9" customWidth="1"/>
    <col min="2571" max="2571" width="6.85546875" customWidth="1"/>
    <col min="2572" max="2572" width="6.7109375" customWidth="1"/>
    <col min="2573" max="2573" width="7.85546875" customWidth="1"/>
    <col min="2574" max="2574" width="9" customWidth="1"/>
    <col min="2575" max="2575" width="9.140625" customWidth="1"/>
    <col min="2576" max="2576" width="7.7109375" customWidth="1"/>
    <col min="2817" max="2817" width="4.42578125" customWidth="1"/>
    <col min="2818" max="2818" width="36.28515625" customWidth="1"/>
    <col min="2819" max="2819" width="6.5703125" customWidth="1"/>
    <col min="2820" max="2820" width="6.28515625" customWidth="1"/>
    <col min="2821" max="2821" width="6.7109375" customWidth="1"/>
    <col min="2822" max="2822" width="7.140625" customWidth="1"/>
    <col min="2823" max="2823" width="9.28515625" customWidth="1"/>
    <col min="2824" max="2824" width="6.7109375" customWidth="1"/>
    <col min="2825" max="2825" width="7.42578125" customWidth="1"/>
    <col min="2826" max="2826" width="9" customWidth="1"/>
    <col min="2827" max="2827" width="6.85546875" customWidth="1"/>
    <col min="2828" max="2828" width="6.7109375" customWidth="1"/>
    <col min="2829" max="2829" width="7.85546875" customWidth="1"/>
    <col min="2830" max="2830" width="9" customWidth="1"/>
    <col min="2831" max="2831" width="9.140625" customWidth="1"/>
    <col min="2832" max="2832" width="7.7109375" customWidth="1"/>
    <col min="3073" max="3073" width="4.42578125" customWidth="1"/>
    <col min="3074" max="3074" width="36.28515625" customWidth="1"/>
    <col min="3075" max="3075" width="6.5703125" customWidth="1"/>
    <col min="3076" max="3076" width="6.28515625" customWidth="1"/>
    <col min="3077" max="3077" width="6.7109375" customWidth="1"/>
    <col min="3078" max="3078" width="7.140625" customWidth="1"/>
    <col min="3079" max="3079" width="9.28515625" customWidth="1"/>
    <col min="3080" max="3080" width="6.7109375" customWidth="1"/>
    <col min="3081" max="3081" width="7.42578125" customWidth="1"/>
    <col min="3082" max="3082" width="9" customWidth="1"/>
    <col min="3083" max="3083" width="6.85546875" customWidth="1"/>
    <col min="3084" max="3084" width="6.7109375" customWidth="1"/>
    <col min="3085" max="3085" width="7.85546875" customWidth="1"/>
    <col min="3086" max="3086" width="9" customWidth="1"/>
    <col min="3087" max="3087" width="9.140625" customWidth="1"/>
    <col min="3088" max="3088" width="7.7109375" customWidth="1"/>
    <col min="3329" max="3329" width="4.42578125" customWidth="1"/>
    <col min="3330" max="3330" width="36.28515625" customWidth="1"/>
    <col min="3331" max="3331" width="6.5703125" customWidth="1"/>
    <col min="3332" max="3332" width="6.28515625" customWidth="1"/>
    <col min="3333" max="3333" width="6.7109375" customWidth="1"/>
    <col min="3334" max="3334" width="7.140625" customWidth="1"/>
    <col min="3335" max="3335" width="9.28515625" customWidth="1"/>
    <col min="3336" max="3336" width="6.7109375" customWidth="1"/>
    <col min="3337" max="3337" width="7.42578125" customWidth="1"/>
    <col min="3338" max="3338" width="9" customWidth="1"/>
    <col min="3339" max="3339" width="6.85546875" customWidth="1"/>
    <col min="3340" max="3340" width="6.7109375" customWidth="1"/>
    <col min="3341" max="3341" width="7.85546875" customWidth="1"/>
    <col min="3342" max="3342" width="9" customWidth="1"/>
    <col min="3343" max="3343" width="9.140625" customWidth="1"/>
    <col min="3344" max="3344" width="7.7109375" customWidth="1"/>
    <col min="3585" max="3585" width="4.42578125" customWidth="1"/>
    <col min="3586" max="3586" width="36.28515625" customWidth="1"/>
    <col min="3587" max="3587" width="6.5703125" customWidth="1"/>
    <col min="3588" max="3588" width="6.28515625" customWidth="1"/>
    <col min="3589" max="3589" width="6.7109375" customWidth="1"/>
    <col min="3590" max="3590" width="7.140625" customWidth="1"/>
    <col min="3591" max="3591" width="9.28515625" customWidth="1"/>
    <col min="3592" max="3592" width="6.7109375" customWidth="1"/>
    <col min="3593" max="3593" width="7.42578125" customWidth="1"/>
    <col min="3594" max="3594" width="9" customWidth="1"/>
    <col min="3595" max="3595" width="6.85546875" customWidth="1"/>
    <col min="3596" max="3596" width="6.7109375" customWidth="1"/>
    <col min="3597" max="3597" width="7.85546875" customWidth="1"/>
    <col min="3598" max="3598" width="9" customWidth="1"/>
    <col min="3599" max="3599" width="9.140625" customWidth="1"/>
    <col min="3600" max="3600" width="7.7109375" customWidth="1"/>
    <col min="3841" max="3841" width="4.42578125" customWidth="1"/>
    <col min="3842" max="3842" width="36.28515625" customWidth="1"/>
    <col min="3843" max="3843" width="6.5703125" customWidth="1"/>
    <col min="3844" max="3844" width="6.28515625" customWidth="1"/>
    <col min="3845" max="3845" width="6.7109375" customWidth="1"/>
    <col min="3846" max="3846" width="7.140625" customWidth="1"/>
    <col min="3847" max="3847" width="9.28515625" customWidth="1"/>
    <col min="3848" max="3848" width="6.7109375" customWidth="1"/>
    <col min="3849" max="3849" width="7.42578125" customWidth="1"/>
    <col min="3850" max="3850" width="9" customWidth="1"/>
    <col min="3851" max="3851" width="6.85546875" customWidth="1"/>
    <col min="3852" max="3852" width="6.7109375" customWidth="1"/>
    <col min="3853" max="3853" width="7.85546875" customWidth="1"/>
    <col min="3854" max="3854" width="9" customWidth="1"/>
    <col min="3855" max="3855" width="9.140625" customWidth="1"/>
    <col min="3856" max="3856" width="7.7109375" customWidth="1"/>
    <col min="4097" max="4097" width="4.42578125" customWidth="1"/>
    <col min="4098" max="4098" width="36.28515625" customWidth="1"/>
    <col min="4099" max="4099" width="6.5703125" customWidth="1"/>
    <col min="4100" max="4100" width="6.28515625" customWidth="1"/>
    <col min="4101" max="4101" width="6.7109375" customWidth="1"/>
    <col min="4102" max="4102" width="7.140625" customWidth="1"/>
    <col min="4103" max="4103" width="9.28515625" customWidth="1"/>
    <col min="4104" max="4104" width="6.7109375" customWidth="1"/>
    <col min="4105" max="4105" width="7.42578125" customWidth="1"/>
    <col min="4106" max="4106" width="9" customWidth="1"/>
    <col min="4107" max="4107" width="6.85546875" customWidth="1"/>
    <col min="4108" max="4108" width="6.7109375" customWidth="1"/>
    <col min="4109" max="4109" width="7.85546875" customWidth="1"/>
    <col min="4110" max="4110" width="9" customWidth="1"/>
    <col min="4111" max="4111" width="9.140625" customWidth="1"/>
    <col min="4112" max="4112" width="7.7109375" customWidth="1"/>
    <col min="4353" max="4353" width="4.42578125" customWidth="1"/>
    <col min="4354" max="4354" width="36.28515625" customWidth="1"/>
    <col min="4355" max="4355" width="6.5703125" customWidth="1"/>
    <col min="4356" max="4356" width="6.28515625" customWidth="1"/>
    <col min="4357" max="4357" width="6.7109375" customWidth="1"/>
    <col min="4358" max="4358" width="7.140625" customWidth="1"/>
    <col min="4359" max="4359" width="9.28515625" customWidth="1"/>
    <col min="4360" max="4360" width="6.7109375" customWidth="1"/>
    <col min="4361" max="4361" width="7.42578125" customWidth="1"/>
    <col min="4362" max="4362" width="9" customWidth="1"/>
    <col min="4363" max="4363" width="6.85546875" customWidth="1"/>
    <col min="4364" max="4364" width="6.7109375" customWidth="1"/>
    <col min="4365" max="4365" width="7.85546875" customWidth="1"/>
    <col min="4366" max="4366" width="9" customWidth="1"/>
    <col min="4367" max="4367" width="9.140625" customWidth="1"/>
    <col min="4368" max="4368" width="7.7109375" customWidth="1"/>
    <col min="4609" max="4609" width="4.42578125" customWidth="1"/>
    <col min="4610" max="4610" width="36.28515625" customWidth="1"/>
    <col min="4611" max="4611" width="6.5703125" customWidth="1"/>
    <col min="4612" max="4612" width="6.28515625" customWidth="1"/>
    <col min="4613" max="4613" width="6.7109375" customWidth="1"/>
    <col min="4614" max="4614" width="7.140625" customWidth="1"/>
    <col min="4615" max="4615" width="9.28515625" customWidth="1"/>
    <col min="4616" max="4616" width="6.7109375" customWidth="1"/>
    <col min="4617" max="4617" width="7.42578125" customWidth="1"/>
    <col min="4618" max="4618" width="9" customWidth="1"/>
    <col min="4619" max="4619" width="6.85546875" customWidth="1"/>
    <col min="4620" max="4620" width="6.7109375" customWidth="1"/>
    <col min="4621" max="4621" width="7.85546875" customWidth="1"/>
    <col min="4622" max="4622" width="9" customWidth="1"/>
    <col min="4623" max="4623" width="9.140625" customWidth="1"/>
    <col min="4624" max="4624" width="7.7109375" customWidth="1"/>
    <col min="4865" max="4865" width="4.42578125" customWidth="1"/>
    <col min="4866" max="4866" width="36.28515625" customWidth="1"/>
    <col min="4867" max="4867" width="6.5703125" customWidth="1"/>
    <col min="4868" max="4868" width="6.28515625" customWidth="1"/>
    <col min="4869" max="4869" width="6.7109375" customWidth="1"/>
    <col min="4870" max="4870" width="7.140625" customWidth="1"/>
    <col min="4871" max="4871" width="9.28515625" customWidth="1"/>
    <col min="4872" max="4872" width="6.7109375" customWidth="1"/>
    <col min="4873" max="4873" width="7.42578125" customWidth="1"/>
    <col min="4874" max="4874" width="9" customWidth="1"/>
    <col min="4875" max="4875" width="6.85546875" customWidth="1"/>
    <col min="4876" max="4876" width="6.7109375" customWidth="1"/>
    <col min="4877" max="4877" width="7.85546875" customWidth="1"/>
    <col min="4878" max="4878" width="9" customWidth="1"/>
    <col min="4879" max="4879" width="9.140625" customWidth="1"/>
    <col min="4880" max="4880" width="7.7109375" customWidth="1"/>
    <col min="5121" max="5121" width="4.42578125" customWidth="1"/>
    <col min="5122" max="5122" width="36.28515625" customWidth="1"/>
    <col min="5123" max="5123" width="6.5703125" customWidth="1"/>
    <col min="5124" max="5124" width="6.28515625" customWidth="1"/>
    <col min="5125" max="5125" width="6.7109375" customWidth="1"/>
    <col min="5126" max="5126" width="7.140625" customWidth="1"/>
    <col min="5127" max="5127" width="9.28515625" customWidth="1"/>
    <col min="5128" max="5128" width="6.7109375" customWidth="1"/>
    <col min="5129" max="5129" width="7.42578125" customWidth="1"/>
    <col min="5130" max="5130" width="9" customWidth="1"/>
    <col min="5131" max="5131" width="6.85546875" customWidth="1"/>
    <col min="5132" max="5132" width="6.7109375" customWidth="1"/>
    <col min="5133" max="5133" width="7.85546875" customWidth="1"/>
    <col min="5134" max="5134" width="9" customWidth="1"/>
    <col min="5135" max="5135" width="9.140625" customWidth="1"/>
    <col min="5136" max="5136" width="7.7109375" customWidth="1"/>
    <col min="5377" max="5377" width="4.42578125" customWidth="1"/>
    <col min="5378" max="5378" width="36.28515625" customWidth="1"/>
    <col min="5379" max="5379" width="6.5703125" customWidth="1"/>
    <col min="5380" max="5380" width="6.28515625" customWidth="1"/>
    <col min="5381" max="5381" width="6.7109375" customWidth="1"/>
    <col min="5382" max="5382" width="7.140625" customWidth="1"/>
    <col min="5383" max="5383" width="9.28515625" customWidth="1"/>
    <col min="5384" max="5384" width="6.7109375" customWidth="1"/>
    <col min="5385" max="5385" width="7.42578125" customWidth="1"/>
    <col min="5386" max="5386" width="9" customWidth="1"/>
    <col min="5387" max="5387" width="6.85546875" customWidth="1"/>
    <col min="5388" max="5388" width="6.7109375" customWidth="1"/>
    <col min="5389" max="5389" width="7.85546875" customWidth="1"/>
    <col min="5390" max="5390" width="9" customWidth="1"/>
    <col min="5391" max="5391" width="9.140625" customWidth="1"/>
    <col min="5392" max="5392" width="7.7109375" customWidth="1"/>
    <col min="5633" max="5633" width="4.42578125" customWidth="1"/>
    <col min="5634" max="5634" width="36.28515625" customWidth="1"/>
    <col min="5635" max="5635" width="6.5703125" customWidth="1"/>
    <col min="5636" max="5636" width="6.28515625" customWidth="1"/>
    <col min="5637" max="5637" width="6.7109375" customWidth="1"/>
    <col min="5638" max="5638" width="7.140625" customWidth="1"/>
    <col min="5639" max="5639" width="9.28515625" customWidth="1"/>
    <col min="5640" max="5640" width="6.7109375" customWidth="1"/>
    <col min="5641" max="5641" width="7.42578125" customWidth="1"/>
    <col min="5642" max="5642" width="9" customWidth="1"/>
    <col min="5643" max="5643" width="6.85546875" customWidth="1"/>
    <col min="5644" max="5644" width="6.7109375" customWidth="1"/>
    <col min="5645" max="5645" width="7.85546875" customWidth="1"/>
    <col min="5646" max="5646" width="9" customWidth="1"/>
    <col min="5647" max="5647" width="9.140625" customWidth="1"/>
    <col min="5648" max="5648" width="7.7109375" customWidth="1"/>
    <col min="5889" max="5889" width="4.42578125" customWidth="1"/>
    <col min="5890" max="5890" width="36.28515625" customWidth="1"/>
    <col min="5891" max="5891" width="6.5703125" customWidth="1"/>
    <col min="5892" max="5892" width="6.28515625" customWidth="1"/>
    <col min="5893" max="5893" width="6.7109375" customWidth="1"/>
    <col min="5894" max="5894" width="7.140625" customWidth="1"/>
    <col min="5895" max="5895" width="9.28515625" customWidth="1"/>
    <col min="5896" max="5896" width="6.7109375" customWidth="1"/>
    <col min="5897" max="5897" width="7.42578125" customWidth="1"/>
    <col min="5898" max="5898" width="9" customWidth="1"/>
    <col min="5899" max="5899" width="6.85546875" customWidth="1"/>
    <col min="5900" max="5900" width="6.7109375" customWidth="1"/>
    <col min="5901" max="5901" width="7.85546875" customWidth="1"/>
    <col min="5902" max="5902" width="9" customWidth="1"/>
    <col min="5903" max="5903" width="9.140625" customWidth="1"/>
    <col min="5904" max="5904" width="7.7109375" customWidth="1"/>
    <col min="6145" max="6145" width="4.42578125" customWidth="1"/>
    <col min="6146" max="6146" width="36.28515625" customWidth="1"/>
    <col min="6147" max="6147" width="6.5703125" customWidth="1"/>
    <col min="6148" max="6148" width="6.28515625" customWidth="1"/>
    <col min="6149" max="6149" width="6.7109375" customWidth="1"/>
    <col min="6150" max="6150" width="7.140625" customWidth="1"/>
    <col min="6151" max="6151" width="9.28515625" customWidth="1"/>
    <col min="6152" max="6152" width="6.7109375" customWidth="1"/>
    <col min="6153" max="6153" width="7.42578125" customWidth="1"/>
    <col min="6154" max="6154" width="9" customWidth="1"/>
    <col min="6155" max="6155" width="6.85546875" customWidth="1"/>
    <col min="6156" max="6156" width="6.7109375" customWidth="1"/>
    <col min="6157" max="6157" width="7.85546875" customWidth="1"/>
    <col min="6158" max="6158" width="9" customWidth="1"/>
    <col min="6159" max="6159" width="9.140625" customWidth="1"/>
    <col min="6160" max="6160" width="7.7109375" customWidth="1"/>
    <col min="6401" max="6401" width="4.42578125" customWidth="1"/>
    <col min="6402" max="6402" width="36.28515625" customWidth="1"/>
    <col min="6403" max="6403" width="6.5703125" customWidth="1"/>
    <col min="6404" max="6404" width="6.28515625" customWidth="1"/>
    <col min="6405" max="6405" width="6.7109375" customWidth="1"/>
    <col min="6406" max="6406" width="7.140625" customWidth="1"/>
    <col min="6407" max="6407" width="9.28515625" customWidth="1"/>
    <col min="6408" max="6408" width="6.7109375" customWidth="1"/>
    <col min="6409" max="6409" width="7.42578125" customWidth="1"/>
    <col min="6410" max="6410" width="9" customWidth="1"/>
    <col min="6411" max="6411" width="6.85546875" customWidth="1"/>
    <col min="6412" max="6412" width="6.7109375" customWidth="1"/>
    <col min="6413" max="6413" width="7.85546875" customWidth="1"/>
    <col min="6414" max="6414" width="9" customWidth="1"/>
    <col min="6415" max="6415" width="9.140625" customWidth="1"/>
    <col min="6416" max="6416" width="7.7109375" customWidth="1"/>
    <col min="6657" max="6657" width="4.42578125" customWidth="1"/>
    <col min="6658" max="6658" width="36.28515625" customWidth="1"/>
    <col min="6659" max="6659" width="6.5703125" customWidth="1"/>
    <col min="6660" max="6660" width="6.28515625" customWidth="1"/>
    <col min="6661" max="6661" width="6.7109375" customWidth="1"/>
    <col min="6662" max="6662" width="7.140625" customWidth="1"/>
    <col min="6663" max="6663" width="9.28515625" customWidth="1"/>
    <col min="6664" max="6664" width="6.7109375" customWidth="1"/>
    <col min="6665" max="6665" width="7.42578125" customWidth="1"/>
    <col min="6666" max="6666" width="9" customWidth="1"/>
    <col min="6667" max="6667" width="6.85546875" customWidth="1"/>
    <col min="6668" max="6668" width="6.7109375" customWidth="1"/>
    <col min="6669" max="6669" width="7.85546875" customWidth="1"/>
    <col min="6670" max="6670" width="9" customWidth="1"/>
    <col min="6671" max="6671" width="9.140625" customWidth="1"/>
    <col min="6672" max="6672" width="7.7109375" customWidth="1"/>
    <col min="6913" max="6913" width="4.42578125" customWidth="1"/>
    <col min="6914" max="6914" width="36.28515625" customWidth="1"/>
    <col min="6915" max="6915" width="6.5703125" customWidth="1"/>
    <col min="6916" max="6916" width="6.28515625" customWidth="1"/>
    <col min="6917" max="6917" width="6.7109375" customWidth="1"/>
    <col min="6918" max="6918" width="7.140625" customWidth="1"/>
    <col min="6919" max="6919" width="9.28515625" customWidth="1"/>
    <col min="6920" max="6920" width="6.7109375" customWidth="1"/>
    <col min="6921" max="6921" width="7.42578125" customWidth="1"/>
    <col min="6922" max="6922" width="9" customWidth="1"/>
    <col min="6923" max="6923" width="6.85546875" customWidth="1"/>
    <col min="6924" max="6924" width="6.7109375" customWidth="1"/>
    <col min="6925" max="6925" width="7.85546875" customWidth="1"/>
    <col min="6926" max="6926" width="9" customWidth="1"/>
    <col min="6927" max="6927" width="9.140625" customWidth="1"/>
    <col min="6928" max="6928" width="7.7109375" customWidth="1"/>
    <col min="7169" max="7169" width="4.42578125" customWidth="1"/>
    <col min="7170" max="7170" width="36.28515625" customWidth="1"/>
    <col min="7171" max="7171" width="6.5703125" customWidth="1"/>
    <col min="7172" max="7172" width="6.28515625" customWidth="1"/>
    <col min="7173" max="7173" width="6.7109375" customWidth="1"/>
    <col min="7174" max="7174" width="7.140625" customWidth="1"/>
    <col min="7175" max="7175" width="9.28515625" customWidth="1"/>
    <col min="7176" max="7176" width="6.7109375" customWidth="1"/>
    <col min="7177" max="7177" width="7.42578125" customWidth="1"/>
    <col min="7178" max="7178" width="9" customWidth="1"/>
    <col min="7179" max="7179" width="6.85546875" customWidth="1"/>
    <col min="7180" max="7180" width="6.7109375" customWidth="1"/>
    <col min="7181" max="7181" width="7.85546875" customWidth="1"/>
    <col min="7182" max="7182" width="9" customWidth="1"/>
    <col min="7183" max="7183" width="9.140625" customWidth="1"/>
    <col min="7184" max="7184" width="7.7109375" customWidth="1"/>
    <col min="7425" max="7425" width="4.42578125" customWidth="1"/>
    <col min="7426" max="7426" width="36.28515625" customWidth="1"/>
    <col min="7427" max="7427" width="6.5703125" customWidth="1"/>
    <col min="7428" max="7428" width="6.28515625" customWidth="1"/>
    <col min="7429" max="7429" width="6.7109375" customWidth="1"/>
    <col min="7430" max="7430" width="7.140625" customWidth="1"/>
    <col min="7431" max="7431" width="9.28515625" customWidth="1"/>
    <col min="7432" max="7432" width="6.7109375" customWidth="1"/>
    <col min="7433" max="7433" width="7.42578125" customWidth="1"/>
    <col min="7434" max="7434" width="9" customWidth="1"/>
    <col min="7435" max="7435" width="6.85546875" customWidth="1"/>
    <col min="7436" max="7436" width="6.7109375" customWidth="1"/>
    <col min="7437" max="7437" width="7.85546875" customWidth="1"/>
    <col min="7438" max="7438" width="9" customWidth="1"/>
    <col min="7439" max="7439" width="9.140625" customWidth="1"/>
    <col min="7440" max="7440" width="7.7109375" customWidth="1"/>
    <col min="7681" max="7681" width="4.42578125" customWidth="1"/>
    <col min="7682" max="7682" width="36.28515625" customWidth="1"/>
    <col min="7683" max="7683" width="6.5703125" customWidth="1"/>
    <col min="7684" max="7684" width="6.28515625" customWidth="1"/>
    <col min="7685" max="7685" width="6.7109375" customWidth="1"/>
    <col min="7686" max="7686" width="7.140625" customWidth="1"/>
    <col min="7687" max="7687" width="9.28515625" customWidth="1"/>
    <col min="7688" max="7688" width="6.7109375" customWidth="1"/>
    <col min="7689" max="7689" width="7.42578125" customWidth="1"/>
    <col min="7690" max="7690" width="9" customWidth="1"/>
    <col min="7691" max="7691" width="6.85546875" customWidth="1"/>
    <col min="7692" max="7692" width="6.7109375" customWidth="1"/>
    <col min="7693" max="7693" width="7.85546875" customWidth="1"/>
    <col min="7694" max="7694" width="9" customWidth="1"/>
    <col min="7695" max="7695" width="9.140625" customWidth="1"/>
    <col min="7696" max="7696" width="7.7109375" customWidth="1"/>
    <col min="7937" max="7937" width="4.42578125" customWidth="1"/>
    <col min="7938" max="7938" width="36.28515625" customWidth="1"/>
    <col min="7939" max="7939" width="6.5703125" customWidth="1"/>
    <col min="7940" max="7940" width="6.28515625" customWidth="1"/>
    <col min="7941" max="7941" width="6.7109375" customWidth="1"/>
    <col min="7942" max="7942" width="7.140625" customWidth="1"/>
    <col min="7943" max="7943" width="9.28515625" customWidth="1"/>
    <col min="7944" max="7944" width="6.7109375" customWidth="1"/>
    <col min="7945" max="7945" width="7.42578125" customWidth="1"/>
    <col min="7946" max="7946" width="9" customWidth="1"/>
    <col min="7947" max="7947" width="6.85546875" customWidth="1"/>
    <col min="7948" max="7948" width="6.7109375" customWidth="1"/>
    <col min="7949" max="7949" width="7.85546875" customWidth="1"/>
    <col min="7950" max="7950" width="9" customWidth="1"/>
    <col min="7951" max="7951" width="9.140625" customWidth="1"/>
    <col min="7952" max="7952" width="7.7109375" customWidth="1"/>
    <col min="8193" max="8193" width="4.42578125" customWidth="1"/>
    <col min="8194" max="8194" width="36.28515625" customWidth="1"/>
    <col min="8195" max="8195" width="6.5703125" customWidth="1"/>
    <col min="8196" max="8196" width="6.28515625" customWidth="1"/>
    <col min="8197" max="8197" width="6.7109375" customWidth="1"/>
    <col min="8198" max="8198" width="7.140625" customWidth="1"/>
    <col min="8199" max="8199" width="9.28515625" customWidth="1"/>
    <col min="8200" max="8200" width="6.7109375" customWidth="1"/>
    <col min="8201" max="8201" width="7.42578125" customWidth="1"/>
    <col min="8202" max="8202" width="9" customWidth="1"/>
    <col min="8203" max="8203" width="6.85546875" customWidth="1"/>
    <col min="8204" max="8204" width="6.7109375" customWidth="1"/>
    <col min="8205" max="8205" width="7.85546875" customWidth="1"/>
    <col min="8206" max="8206" width="9" customWidth="1"/>
    <col min="8207" max="8207" width="9.140625" customWidth="1"/>
    <col min="8208" max="8208" width="7.7109375" customWidth="1"/>
    <col min="8449" max="8449" width="4.42578125" customWidth="1"/>
    <col min="8450" max="8450" width="36.28515625" customWidth="1"/>
    <col min="8451" max="8451" width="6.5703125" customWidth="1"/>
    <col min="8452" max="8452" width="6.28515625" customWidth="1"/>
    <col min="8453" max="8453" width="6.7109375" customWidth="1"/>
    <col min="8454" max="8454" width="7.140625" customWidth="1"/>
    <col min="8455" max="8455" width="9.28515625" customWidth="1"/>
    <col min="8456" max="8456" width="6.7109375" customWidth="1"/>
    <col min="8457" max="8457" width="7.42578125" customWidth="1"/>
    <col min="8458" max="8458" width="9" customWidth="1"/>
    <col min="8459" max="8459" width="6.85546875" customWidth="1"/>
    <col min="8460" max="8460" width="6.7109375" customWidth="1"/>
    <col min="8461" max="8461" width="7.85546875" customWidth="1"/>
    <col min="8462" max="8462" width="9" customWidth="1"/>
    <col min="8463" max="8463" width="9.140625" customWidth="1"/>
    <col min="8464" max="8464" width="7.7109375" customWidth="1"/>
    <col min="8705" max="8705" width="4.42578125" customWidth="1"/>
    <col min="8706" max="8706" width="36.28515625" customWidth="1"/>
    <col min="8707" max="8707" width="6.5703125" customWidth="1"/>
    <col min="8708" max="8708" width="6.28515625" customWidth="1"/>
    <col min="8709" max="8709" width="6.7109375" customWidth="1"/>
    <col min="8710" max="8710" width="7.140625" customWidth="1"/>
    <col min="8711" max="8711" width="9.28515625" customWidth="1"/>
    <col min="8712" max="8712" width="6.7109375" customWidth="1"/>
    <col min="8713" max="8713" width="7.42578125" customWidth="1"/>
    <col min="8714" max="8714" width="9" customWidth="1"/>
    <col min="8715" max="8715" width="6.85546875" customWidth="1"/>
    <col min="8716" max="8716" width="6.7109375" customWidth="1"/>
    <col min="8717" max="8717" width="7.85546875" customWidth="1"/>
    <col min="8718" max="8718" width="9" customWidth="1"/>
    <col min="8719" max="8719" width="9.140625" customWidth="1"/>
    <col min="8720" max="8720" width="7.7109375" customWidth="1"/>
    <col min="8961" max="8961" width="4.42578125" customWidth="1"/>
    <col min="8962" max="8962" width="36.28515625" customWidth="1"/>
    <col min="8963" max="8963" width="6.5703125" customWidth="1"/>
    <col min="8964" max="8964" width="6.28515625" customWidth="1"/>
    <col min="8965" max="8965" width="6.7109375" customWidth="1"/>
    <col min="8966" max="8966" width="7.140625" customWidth="1"/>
    <col min="8967" max="8967" width="9.28515625" customWidth="1"/>
    <col min="8968" max="8968" width="6.7109375" customWidth="1"/>
    <col min="8969" max="8969" width="7.42578125" customWidth="1"/>
    <col min="8970" max="8970" width="9" customWidth="1"/>
    <col min="8971" max="8971" width="6.85546875" customWidth="1"/>
    <col min="8972" max="8972" width="6.7109375" customWidth="1"/>
    <col min="8973" max="8973" width="7.85546875" customWidth="1"/>
    <col min="8974" max="8974" width="9" customWidth="1"/>
    <col min="8975" max="8975" width="9.140625" customWidth="1"/>
    <col min="8976" max="8976" width="7.7109375" customWidth="1"/>
    <col min="9217" max="9217" width="4.42578125" customWidth="1"/>
    <col min="9218" max="9218" width="36.28515625" customWidth="1"/>
    <col min="9219" max="9219" width="6.5703125" customWidth="1"/>
    <col min="9220" max="9220" width="6.28515625" customWidth="1"/>
    <col min="9221" max="9221" width="6.7109375" customWidth="1"/>
    <col min="9222" max="9222" width="7.140625" customWidth="1"/>
    <col min="9223" max="9223" width="9.28515625" customWidth="1"/>
    <col min="9224" max="9224" width="6.7109375" customWidth="1"/>
    <col min="9225" max="9225" width="7.42578125" customWidth="1"/>
    <col min="9226" max="9226" width="9" customWidth="1"/>
    <col min="9227" max="9227" width="6.85546875" customWidth="1"/>
    <col min="9228" max="9228" width="6.7109375" customWidth="1"/>
    <col min="9229" max="9229" width="7.85546875" customWidth="1"/>
    <col min="9230" max="9230" width="9" customWidth="1"/>
    <col min="9231" max="9231" width="9.140625" customWidth="1"/>
    <col min="9232" max="9232" width="7.7109375" customWidth="1"/>
    <col min="9473" max="9473" width="4.42578125" customWidth="1"/>
    <col min="9474" max="9474" width="36.28515625" customWidth="1"/>
    <col min="9475" max="9475" width="6.5703125" customWidth="1"/>
    <col min="9476" max="9476" width="6.28515625" customWidth="1"/>
    <col min="9477" max="9477" width="6.7109375" customWidth="1"/>
    <col min="9478" max="9478" width="7.140625" customWidth="1"/>
    <col min="9479" max="9479" width="9.28515625" customWidth="1"/>
    <col min="9480" max="9480" width="6.7109375" customWidth="1"/>
    <col min="9481" max="9481" width="7.42578125" customWidth="1"/>
    <col min="9482" max="9482" width="9" customWidth="1"/>
    <col min="9483" max="9483" width="6.85546875" customWidth="1"/>
    <col min="9484" max="9484" width="6.7109375" customWidth="1"/>
    <col min="9485" max="9485" width="7.85546875" customWidth="1"/>
    <col min="9486" max="9486" width="9" customWidth="1"/>
    <col min="9487" max="9487" width="9.140625" customWidth="1"/>
    <col min="9488" max="9488" width="7.7109375" customWidth="1"/>
    <col min="9729" max="9729" width="4.42578125" customWidth="1"/>
    <col min="9730" max="9730" width="36.28515625" customWidth="1"/>
    <col min="9731" max="9731" width="6.5703125" customWidth="1"/>
    <col min="9732" max="9732" width="6.28515625" customWidth="1"/>
    <col min="9733" max="9733" width="6.7109375" customWidth="1"/>
    <col min="9734" max="9734" width="7.140625" customWidth="1"/>
    <col min="9735" max="9735" width="9.28515625" customWidth="1"/>
    <col min="9736" max="9736" width="6.7109375" customWidth="1"/>
    <col min="9737" max="9737" width="7.42578125" customWidth="1"/>
    <col min="9738" max="9738" width="9" customWidth="1"/>
    <col min="9739" max="9739" width="6.85546875" customWidth="1"/>
    <col min="9740" max="9740" width="6.7109375" customWidth="1"/>
    <col min="9741" max="9741" width="7.85546875" customWidth="1"/>
    <col min="9742" max="9742" width="9" customWidth="1"/>
    <col min="9743" max="9743" width="9.140625" customWidth="1"/>
    <col min="9744" max="9744" width="7.7109375" customWidth="1"/>
    <col min="9985" max="9985" width="4.42578125" customWidth="1"/>
    <col min="9986" max="9986" width="36.28515625" customWidth="1"/>
    <col min="9987" max="9987" width="6.5703125" customWidth="1"/>
    <col min="9988" max="9988" width="6.28515625" customWidth="1"/>
    <col min="9989" max="9989" width="6.7109375" customWidth="1"/>
    <col min="9990" max="9990" width="7.140625" customWidth="1"/>
    <col min="9991" max="9991" width="9.28515625" customWidth="1"/>
    <col min="9992" max="9992" width="6.7109375" customWidth="1"/>
    <col min="9993" max="9993" width="7.42578125" customWidth="1"/>
    <col min="9994" max="9994" width="9" customWidth="1"/>
    <col min="9995" max="9995" width="6.85546875" customWidth="1"/>
    <col min="9996" max="9996" width="6.7109375" customWidth="1"/>
    <col min="9997" max="9997" width="7.85546875" customWidth="1"/>
    <col min="9998" max="9998" width="9" customWidth="1"/>
    <col min="9999" max="9999" width="9.140625" customWidth="1"/>
    <col min="10000" max="10000" width="7.7109375" customWidth="1"/>
    <col min="10241" max="10241" width="4.42578125" customWidth="1"/>
    <col min="10242" max="10242" width="36.28515625" customWidth="1"/>
    <col min="10243" max="10243" width="6.5703125" customWidth="1"/>
    <col min="10244" max="10244" width="6.28515625" customWidth="1"/>
    <col min="10245" max="10245" width="6.7109375" customWidth="1"/>
    <col min="10246" max="10246" width="7.140625" customWidth="1"/>
    <col min="10247" max="10247" width="9.28515625" customWidth="1"/>
    <col min="10248" max="10248" width="6.7109375" customWidth="1"/>
    <col min="10249" max="10249" width="7.42578125" customWidth="1"/>
    <col min="10250" max="10250" width="9" customWidth="1"/>
    <col min="10251" max="10251" width="6.85546875" customWidth="1"/>
    <col min="10252" max="10252" width="6.7109375" customWidth="1"/>
    <col min="10253" max="10253" width="7.85546875" customWidth="1"/>
    <col min="10254" max="10254" width="9" customWidth="1"/>
    <col min="10255" max="10255" width="9.140625" customWidth="1"/>
    <col min="10256" max="10256" width="7.7109375" customWidth="1"/>
    <col min="10497" max="10497" width="4.42578125" customWidth="1"/>
    <col min="10498" max="10498" width="36.28515625" customWidth="1"/>
    <col min="10499" max="10499" width="6.5703125" customWidth="1"/>
    <col min="10500" max="10500" width="6.28515625" customWidth="1"/>
    <col min="10501" max="10501" width="6.7109375" customWidth="1"/>
    <col min="10502" max="10502" width="7.140625" customWidth="1"/>
    <col min="10503" max="10503" width="9.28515625" customWidth="1"/>
    <col min="10504" max="10504" width="6.7109375" customWidth="1"/>
    <col min="10505" max="10505" width="7.42578125" customWidth="1"/>
    <col min="10506" max="10506" width="9" customWidth="1"/>
    <col min="10507" max="10507" width="6.85546875" customWidth="1"/>
    <col min="10508" max="10508" width="6.7109375" customWidth="1"/>
    <col min="10509" max="10509" width="7.85546875" customWidth="1"/>
    <col min="10510" max="10510" width="9" customWidth="1"/>
    <col min="10511" max="10511" width="9.140625" customWidth="1"/>
    <col min="10512" max="10512" width="7.7109375" customWidth="1"/>
    <col min="10753" max="10753" width="4.42578125" customWidth="1"/>
    <col min="10754" max="10754" width="36.28515625" customWidth="1"/>
    <col min="10755" max="10755" width="6.5703125" customWidth="1"/>
    <col min="10756" max="10756" width="6.28515625" customWidth="1"/>
    <col min="10757" max="10757" width="6.7109375" customWidth="1"/>
    <col min="10758" max="10758" width="7.140625" customWidth="1"/>
    <col min="10759" max="10759" width="9.28515625" customWidth="1"/>
    <col min="10760" max="10760" width="6.7109375" customWidth="1"/>
    <col min="10761" max="10761" width="7.42578125" customWidth="1"/>
    <col min="10762" max="10762" width="9" customWidth="1"/>
    <col min="10763" max="10763" width="6.85546875" customWidth="1"/>
    <col min="10764" max="10764" width="6.7109375" customWidth="1"/>
    <col min="10765" max="10765" width="7.85546875" customWidth="1"/>
    <col min="10766" max="10766" width="9" customWidth="1"/>
    <col min="10767" max="10767" width="9.140625" customWidth="1"/>
    <col min="10768" max="10768" width="7.7109375" customWidth="1"/>
    <col min="11009" max="11009" width="4.42578125" customWidth="1"/>
    <col min="11010" max="11010" width="36.28515625" customWidth="1"/>
    <col min="11011" max="11011" width="6.5703125" customWidth="1"/>
    <col min="11012" max="11012" width="6.28515625" customWidth="1"/>
    <col min="11013" max="11013" width="6.7109375" customWidth="1"/>
    <col min="11014" max="11014" width="7.140625" customWidth="1"/>
    <col min="11015" max="11015" width="9.28515625" customWidth="1"/>
    <col min="11016" max="11016" width="6.7109375" customWidth="1"/>
    <col min="11017" max="11017" width="7.42578125" customWidth="1"/>
    <col min="11018" max="11018" width="9" customWidth="1"/>
    <col min="11019" max="11019" width="6.85546875" customWidth="1"/>
    <col min="11020" max="11020" width="6.7109375" customWidth="1"/>
    <col min="11021" max="11021" width="7.85546875" customWidth="1"/>
    <col min="11022" max="11022" width="9" customWidth="1"/>
    <col min="11023" max="11023" width="9.140625" customWidth="1"/>
    <col min="11024" max="11024" width="7.7109375" customWidth="1"/>
    <col min="11265" max="11265" width="4.42578125" customWidth="1"/>
    <col min="11266" max="11266" width="36.28515625" customWidth="1"/>
    <col min="11267" max="11267" width="6.5703125" customWidth="1"/>
    <col min="11268" max="11268" width="6.28515625" customWidth="1"/>
    <col min="11269" max="11269" width="6.7109375" customWidth="1"/>
    <col min="11270" max="11270" width="7.140625" customWidth="1"/>
    <col min="11271" max="11271" width="9.28515625" customWidth="1"/>
    <col min="11272" max="11272" width="6.7109375" customWidth="1"/>
    <col min="11273" max="11273" width="7.42578125" customWidth="1"/>
    <col min="11274" max="11274" width="9" customWidth="1"/>
    <col min="11275" max="11275" width="6.85546875" customWidth="1"/>
    <col min="11276" max="11276" width="6.7109375" customWidth="1"/>
    <col min="11277" max="11277" width="7.85546875" customWidth="1"/>
    <col min="11278" max="11278" width="9" customWidth="1"/>
    <col min="11279" max="11279" width="9.140625" customWidth="1"/>
    <col min="11280" max="11280" width="7.7109375" customWidth="1"/>
    <col min="11521" max="11521" width="4.42578125" customWidth="1"/>
    <col min="11522" max="11522" width="36.28515625" customWidth="1"/>
    <col min="11523" max="11523" width="6.5703125" customWidth="1"/>
    <col min="11524" max="11524" width="6.28515625" customWidth="1"/>
    <col min="11525" max="11525" width="6.7109375" customWidth="1"/>
    <col min="11526" max="11526" width="7.140625" customWidth="1"/>
    <col min="11527" max="11527" width="9.28515625" customWidth="1"/>
    <col min="11528" max="11528" width="6.7109375" customWidth="1"/>
    <col min="11529" max="11529" width="7.42578125" customWidth="1"/>
    <col min="11530" max="11530" width="9" customWidth="1"/>
    <col min="11531" max="11531" width="6.85546875" customWidth="1"/>
    <col min="11532" max="11532" width="6.7109375" customWidth="1"/>
    <col min="11533" max="11533" width="7.85546875" customWidth="1"/>
    <col min="11534" max="11534" width="9" customWidth="1"/>
    <col min="11535" max="11535" width="9.140625" customWidth="1"/>
    <col min="11536" max="11536" width="7.7109375" customWidth="1"/>
    <col min="11777" max="11777" width="4.42578125" customWidth="1"/>
    <col min="11778" max="11778" width="36.28515625" customWidth="1"/>
    <col min="11779" max="11779" width="6.5703125" customWidth="1"/>
    <col min="11780" max="11780" width="6.28515625" customWidth="1"/>
    <col min="11781" max="11781" width="6.7109375" customWidth="1"/>
    <col min="11782" max="11782" width="7.140625" customWidth="1"/>
    <col min="11783" max="11783" width="9.28515625" customWidth="1"/>
    <col min="11784" max="11784" width="6.7109375" customWidth="1"/>
    <col min="11785" max="11785" width="7.42578125" customWidth="1"/>
    <col min="11786" max="11786" width="9" customWidth="1"/>
    <col min="11787" max="11787" width="6.85546875" customWidth="1"/>
    <col min="11788" max="11788" width="6.7109375" customWidth="1"/>
    <col min="11789" max="11789" width="7.85546875" customWidth="1"/>
    <col min="11790" max="11790" width="9" customWidth="1"/>
    <col min="11791" max="11791" width="9.140625" customWidth="1"/>
    <col min="11792" max="11792" width="7.7109375" customWidth="1"/>
    <col min="12033" max="12033" width="4.42578125" customWidth="1"/>
    <col min="12034" max="12034" width="36.28515625" customWidth="1"/>
    <col min="12035" max="12035" width="6.5703125" customWidth="1"/>
    <col min="12036" max="12036" width="6.28515625" customWidth="1"/>
    <col min="12037" max="12037" width="6.7109375" customWidth="1"/>
    <col min="12038" max="12038" width="7.140625" customWidth="1"/>
    <col min="12039" max="12039" width="9.28515625" customWidth="1"/>
    <col min="12040" max="12040" width="6.7109375" customWidth="1"/>
    <col min="12041" max="12041" width="7.42578125" customWidth="1"/>
    <col min="12042" max="12042" width="9" customWidth="1"/>
    <col min="12043" max="12043" width="6.85546875" customWidth="1"/>
    <col min="12044" max="12044" width="6.7109375" customWidth="1"/>
    <col min="12045" max="12045" width="7.85546875" customWidth="1"/>
    <col min="12046" max="12046" width="9" customWidth="1"/>
    <col min="12047" max="12047" width="9.140625" customWidth="1"/>
    <col min="12048" max="12048" width="7.7109375" customWidth="1"/>
    <col min="12289" max="12289" width="4.42578125" customWidth="1"/>
    <col min="12290" max="12290" width="36.28515625" customWidth="1"/>
    <col min="12291" max="12291" width="6.5703125" customWidth="1"/>
    <col min="12292" max="12292" width="6.28515625" customWidth="1"/>
    <col min="12293" max="12293" width="6.7109375" customWidth="1"/>
    <col min="12294" max="12294" width="7.140625" customWidth="1"/>
    <col min="12295" max="12295" width="9.28515625" customWidth="1"/>
    <col min="12296" max="12296" width="6.7109375" customWidth="1"/>
    <col min="12297" max="12297" width="7.42578125" customWidth="1"/>
    <col min="12298" max="12298" width="9" customWidth="1"/>
    <col min="12299" max="12299" width="6.85546875" customWidth="1"/>
    <col min="12300" max="12300" width="6.7109375" customWidth="1"/>
    <col min="12301" max="12301" width="7.85546875" customWidth="1"/>
    <col min="12302" max="12302" width="9" customWidth="1"/>
    <col min="12303" max="12303" width="9.140625" customWidth="1"/>
    <col min="12304" max="12304" width="7.7109375" customWidth="1"/>
    <col min="12545" max="12545" width="4.42578125" customWidth="1"/>
    <col min="12546" max="12546" width="36.28515625" customWidth="1"/>
    <col min="12547" max="12547" width="6.5703125" customWidth="1"/>
    <col min="12548" max="12548" width="6.28515625" customWidth="1"/>
    <col min="12549" max="12549" width="6.7109375" customWidth="1"/>
    <col min="12550" max="12550" width="7.140625" customWidth="1"/>
    <col min="12551" max="12551" width="9.28515625" customWidth="1"/>
    <col min="12552" max="12552" width="6.7109375" customWidth="1"/>
    <col min="12553" max="12553" width="7.42578125" customWidth="1"/>
    <col min="12554" max="12554" width="9" customWidth="1"/>
    <col min="12555" max="12555" width="6.85546875" customWidth="1"/>
    <col min="12556" max="12556" width="6.7109375" customWidth="1"/>
    <col min="12557" max="12557" width="7.85546875" customWidth="1"/>
    <col min="12558" max="12558" width="9" customWidth="1"/>
    <col min="12559" max="12559" width="9.140625" customWidth="1"/>
    <col min="12560" max="12560" width="7.7109375" customWidth="1"/>
    <col min="12801" max="12801" width="4.42578125" customWidth="1"/>
    <col min="12802" max="12802" width="36.28515625" customWidth="1"/>
    <col min="12803" max="12803" width="6.5703125" customWidth="1"/>
    <col min="12804" max="12804" width="6.28515625" customWidth="1"/>
    <col min="12805" max="12805" width="6.7109375" customWidth="1"/>
    <col min="12806" max="12806" width="7.140625" customWidth="1"/>
    <col min="12807" max="12807" width="9.28515625" customWidth="1"/>
    <col min="12808" max="12808" width="6.7109375" customWidth="1"/>
    <col min="12809" max="12809" width="7.42578125" customWidth="1"/>
    <col min="12810" max="12810" width="9" customWidth="1"/>
    <col min="12811" max="12811" width="6.85546875" customWidth="1"/>
    <col min="12812" max="12812" width="6.7109375" customWidth="1"/>
    <col min="12813" max="12813" width="7.85546875" customWidth="1"/>
    <col min="12814" max="12814" width="9" customWidth="1"/>
    <col min="12815" max="12815" width="9.140625" customWidth="1"/>
    <col min="12816" max="12816" width="7.7109375" customWidth="1"/>
    <col min="13057" max="13057" width="4.42578125" customWidth="1"/>
    <col min="13058" max="13058" width="36.28515625" customWidth="1"/>
    <col min="13059" max="13059" width="6.5703125" customWidth="1"/>
    <col min="13060" max="13060" width="6.28515625" customWidth="1"/>
    <col min="13061" max="13061" width="6.7109375" customWidth="1"/>
    <col min="13062" max="13062" width="7.140625" customWidth="1"/>
    <col min="13063" max="13063" width="9.28515625" customWidth="1"/>
    <col min="13064" max="13064" width="6.7109375" customWidth="1"/>
    <col min="13065" max="13065" width="7.42578125" customWidth="1"/>
    <col min="13066" max="13066" width="9" customWidth="1"/>
    <col min="13067" max="13067" width="6.85546875" customWidth="1"/>
    <col min="13068" max="13068" width="6.7109375" customWidth="1"/>
    <col min="13069" max="13069" width="7.85546875" customWidth="1"/>
    <col min="13070" max="13070" width="9" customWidth="1"/>
    <col min="13071" max="13071" width="9.140625" customWidth="1"/>
    <col min="13072" max="13072" width="7.7109375" customWidth="1"/>
    <col min="13313" max="13313" width="4.42578125" customWidth="1"/>
    <col min="13314" max="13314" width="36.28515625" customWidth="1"/>
    <col min="13315" max="13315" width="6.5703125" customWidth="1"/>
    <col min="13316" max="13316" width="6.28515625" customWidth="1"/>
    <col min="13317" max="13317" width="6.7109375" customWidth="1"/>
    <col min="13318" max="13318" width="7.140625" customWidth="1"/>
    <col min="13319" max="13319" width="9.28515625" customWidth="1"/>
    <col min="13320" max="13320" width="6.7109375" customWidth="1"/>
    <col min="13321" max="13321" width="7.42578125" customWidth="1"/>
    <col min="13322" max="13322" width="9" customWidth="1"/>
    <col min="13323" max="13323" width="6.85546875" customWidth="1"/>
    <col min="13324" max="13324" width="6.7109375" customWidth="1"/>
    <col min="13325" max="13325" width="7.85546875" customWidth="1"/>
    <col min="13326" max="13326" width="9" customWidth="1"/>
    <col min="13327" max="13327" width="9.140625" customWidth="1"/>
    <col min="13328" max="13328" width="7.7109375" customWidth="1"/>
    <col min="13569" max="13569" width="4.42578125" customWidth="1"/>
    <col min="13570" max="13570" width="36.28515625" customWidth="1"/>
    <col min="13571" max="13571" width="6.5703125" customWidth="1"/>
    <col min="13572" max="13572" width="6.28515625" customWidth="1"/>
    <col min="13573" max="13573" width="6.7109375" customWidth="1"/>
    <col min="13574" max="13574" width="7.140625" customWidth="1"/>
    <col min="13575" max="13575" width="9.28515625" customWidth="1"/>
    <col min="13576" max="13576" width="6.7109375" customWidth="1"/>
    <col min="13577" max="13577" width="7.42578125" customWidth="1"/>
    <col min="13578" max="13578" width="9" customWidth="1"/>
    <col min="13579" max="13579" width="6.85546875" customWidth="1"/>
    <col min="13580" max="13580" width="6.7109375" customWidth="1"/>
    <col min="13581" max="13581" width="7.85546875" customWidth="1"/>
    <col min="13582" max="13582" width="9" customWidth="1"/>
    <col min="13583" max="13583" width="9.140625" customWidth="1"/>
    <col min="13584" max="13584" width="7.7109375" customWidth="1"/>
    <col min="13825" max="13825" width="4.42578125" customWidth="1"/>
    <col min="13826" max="13826" width="36.28515625" customWidth="1"/>
    <col min="13827" max="13827" width="6.5703125" customWidth="1"/>
    <col min="13828" max="13828" width="6.28515625" customWidth="1"/>
    <col min="13829" max="13829" width="6.7109375" customWidth="1"/>
    <col min="13830" max="13830" width="7.140625" customWidth="1"/>
    <col min="13831" max="13831" width="9.28515625" customWidth="1"/>
    <col min="13832" max="13832" width="6.7109375" customWidth="1"/>
    <col min="13833" max="13833" width="7.42578125" customWidth="1"/>
    <col min="13834" max="13834" width="9" customWidth="1"/>
    <col min="13835" max="13835" width="6.85546875" customWidth="1"/>
    <col min="13836" max="13836" width="6.7109375" customWidth="1"/>
    <col min="13837" max="13837" width="7.85546875" customWidth="1"/>
    <col min="13838" max="13838" width="9" customWidth="1"/>
    <col min="13839" max="13839" width="9.140625" customWidth="1"/>
    <col min="13840" max="13840" width="7.7109375" customWidth="1"/>
    <col min="14081" max="14081" width="4.42578125" customWidth="1"/>
    <col min="14082" max="14082" width="36.28515625" customWidth="1"/>
    <col min="14083" max="14083" width="6.5703125" customWidth="1"/>
    <col min="14084" max="14084" width="6.28515625" customWidth="1"/>
    <col min="14085" max="14085" width="6.7109375" customWidth="1"/>
    <col min="14086" max="14086" width="7.140625" customWidth="1"/>
    <col min="14087" max="14087" width="9.28515625" customWidth="1"/>
    <col min="14088" max="14088" width="6.7109375" customWidth="1"/>
    <col min="14089" max="14089" width="7.42578125" customWidth="1"/>
    <col min="14090" max="14090" width="9" customWidth="1"/>
    <col min="14091" max="14091" width="6.85546875" customWidth="1"/>
    <col min="14092" max="14092" width="6.7109375" customWidth="1"/>
    <col min="14093" max="14093" width="7.85546875" customWidth="1"/>
    <col min="14094" max="14094" width="9" customWidth="1"/>
    <col min="14095" max="14095" width="9.140625" customWidth="1"/>
    <col min="14096" max="14096" width="7.7109375" customWidth="1"/>
    <col min="14337" max="14337" width="4.42578125" customWidth="1"/>
    <col min="14338" max="14338" width="36.28515625" customWidth="1"/>
    <col min="14339" max="14339" width="6.5703125" customWidth="1"/>
    <col min="14340" max="14340" width="6.28515625" customWidth="1"/>
    <col min="14341" max="14341" width="6.7109375" customWidth="1"/>
    <col min="14342" max="14342" width="7.140625" customWidth="1"/>
    <col min="14343" max="14343" width="9.28515625" customWidth="1"/>
    <col min="14344" max="14344" width="6.7109375" customWidth="1"/>
    <col min="14345" max="14345" width="7.42578125" customWidth="1"/>
    <col min="14346" max="14346" width="9" customWidth="1"/>
    <col min="14347" max="14347" width="6.85546875" customWidth="1"/>
    <col min="14348" max="14348" width="6.7109375" customWidth="1"/>
    <col min="14349" max="14349" width="7.85546875" customWidth="1"/>
    <col min="14350" max="14350" width="9" customWidth="1"/>
    <col min="14351" max="14351" width="9.140625" customWidth="1"/>
    <col min="14352" max="14352" width="7.7109375" customWidth="1"/>
    <col min="14593" max="14593" width="4.42578125" customWidth="1"/>
    <col min="14594" max="14594" width="36.28515625" customWidth="1"/>
    <col min="14595" max="14595" width="6.5703125" customWidth="1"/>
    <col min="14596" max="14596" width="6.28515625" customWidth="1"/>
    <col min="14597" max="14597" width="6.7109375" customWidth="1"/>
    <col min="14598" max="14598" width="7.140625" customWidth="1"/>
    <col min="14599" max="14599" width="9.28515625" customWidth="1"/>
    <col min="14600" max="14600" width="6.7109375" customWidth="1"/>
    <col min="14601" max="14601" width="7.42578125" customWidth="1"/>
    <col min="14602" max="14602" width="9" customWidth="1"/>
    <col min="14603" max="14603" width="6.85546875" customWidth="1"/>
    <col min="14604" max="14604" width="6.7109375" customWidth="1"/>
    <col min="14605" max="14605" width="7.85546875" customWidth="1"/>
    <col min="14606" max="14606" width="9" customWidth="1"/>
    <col min="14607" max="14607" width="9.140625" customWidth="1"/>
    <col min="14608" max="14608" width="7.7109375" customWidth="1"/>
    <col min="14849" max="14849" width="4.42578125" customWidth="1"/>
    <col min="14850" max="14850" width="36.28515625" customWidth="1"/>
    <col min="14851" max="14851" width="6.5703125" customWidth="1"/>
    <col min="14852" max="14852" width="6.28515625" customWidth="1"/>
    <col min="14853" max="14853" width="6.7109375" customWidth="1"/>
    <col min="14854" max="14854" width="7.140625" customWidth="1"/>
    <col min="14855" max="14855" width="9.28515625" customWidth="1"/>
    <col min="14856" max="14856" width="6.7109375" customWidth="1"/>
    <col min="14857" max="14857" width="7.42578125" customWidth="1"/>
    <col min="14858" max="14858" width="9" customWidth="1"/>
    <col min="14859" max="14859" width="6.85546875" customWidth="1"/>
    <col min="14860" max="14860" width="6.7109375" customWidth="1"/>
    <col min="14861" max="14861" width="7.85546875" customWidth="1"/>
    <col min="14862" max="14862" width="9" customWidth="1"/>
    <col min="14863" max="14863" width="9.140625" customWidth="1"/>
    <col min="14864" max="14864" width="7.7109375" customWidth="1"/>
    <col min="15105" max="15105" width="4.42578125" customWidth="1"/>
    <col min="15106" max="15106" width="36.28515625" customWidth="1"/>
    <col min="15107" max="15107" width="6.5703125" customWidth="1"/>
    <col min="15108" max="15108" width="6.28515625" customWidth="1"/>
    <col min="15109" max="15109" width="6.7109375" customWidth="1"/>
    <col min="15110" max="15110" width="7.140625" customWidth="1"/>
    <col min="15111" max="15111" width="9.28515625" customWidth="1"/>
    <col min="15112" max="15112" width="6.7109375" customWidth="1"/>
    <col min="15113" max="15113" width="7.42578125" customWidth="1"/>
    <col min="15114" max="15114" width="9" customWidth="1"/>
    <col min="15115" max="15115" width="6.85546875" customWidth="1"/>
    <col min="15116" max="15116" width="6.7109375" customWidth="1"/>
    <col min="15117" max="15117" width="7.85546875" customWidth="1"/>
    <col min="15118" max="15118" width="9" customWidth="1"/>
    <col min="15119" max="15119" width="9.140625" customWidth="1"/>
    <col min="15120" max="15120" width="7.7109375" customWidth="1"/>
    <col min="15361" max="15361" width="4.42578125" customWidth="1"/>
    <col min="15362" max="15362" width="36.28515625" customWidth="1"/>
    <col min="15363" max="15363" width="6.5703125" customWidth="1"/>
    <col min="15364" max="15364" width="6.28515625" customWidth="1"/>
    <col min="15365" max="15365" width="6.7109375" customWidth="1"/>
    <col min="15366" max="15366" width="7.140625" customWidth="1"/>
    <col min="15367" max="15367" width="9.28515625" customWidth="1"/>
    <col min="15368" max="15368" width="6.7109375" customWidth="1"/>
    <col min="15369" max="15369" width="7.42578125" customWidth="1"/>
    <col min="15370" max="15370" width="9" customWidth="1"/>
    <col min="15371" max="15371" width="6.85546875" customWidth="1"/>
    <col min="15372" max="15372" width="6.7109375" customWidth="1"/>
    <col min="15373" max="15373" width="7.85546875" customWidth="1"/>
    <col min="15374" max="15374" width="9" customWidth="1"/>
    <col min="15375" max="15375" width="9.140625" customWidth="1"/>
    <col min="15376" max="15376" width="7.7109375" customWidth="1"/>
    <col min="15617" max="15617" width="4.42578125" customWidth="1"/>
    <col min="15618" max="15618" width="36.28515625" customWidth="1"/>
    <col min="15619" max="15619" width="6.5703125" customWidth="1"/>
    <col min="15620" max="15620" width="6.28515625" customWidth="1"/>
    <col min="15621" max="15621" width="6.7109375" customWidth="1"/>
    <col min="15622" max="15622" width="7.140625" customWidth="1"/>
    <col min="15623" max="15623" width="9.28515625" customWidth="1"/>
    <col min="15624" max="15624" width="6.7109375" customWidth="1"/>
    <col min="15625" max="15625" width="7.42578125" customWidth="1"/>
    <col min="15626" max="15626" width="9" customWidth="1"/>
    <col min="15627" max="15627" width="6.85546875" customWidth="1"/>
    <col min="15628" max="15628" width="6.7109375" customWidth="1"/>
    <col min="15629" max="15629" width="7.85546875" customWidth="1"/>
    <col min="15630" max="15630" width="9" customWidth="1"/>
    <col min="15631" max="15631" width="9.140625" customWidth="1"/>
    <col min="15632" max="15632" width="7.7109375" customWidth="1"/>
    <col min="15873" max="15873" width="4.42578125" customWidth="1"/>
    <col min="15874" max="15874" width="36.28515625" customWidth="1"/>
    <col min="15875" max="15875" width="6.5703125" customWidth="1"/>
    <col min="15876" max="15876" width="6.28515625" customWidth="1"/>
    <col min="15877" max="15877" width="6.7109375" customWidth="1"/>
    <col min="15878" max="15878" width="7.140625" customWidth="1"/>
    <col min="15879" max="15879" width="9.28515625" customWidth="1"/>
    <col min="15880" max="15880" width="6.7109375" customWidth="1"/>
    <col min="15881" max="15881" width="7.42578125" customWidth="1"/>
    <col min="15882" max="15882" width="9" customWidth="1"/>
    <col min="15883" max="15883" width="6.85546875" customWidth="1"/>
    <col min="15884" max="15884" width="6.7109375" customWidth="1"/>
    <col min="15885" max="15885" width="7.85546875" customWidth="1"/>
    <col min="15886" max="15886" width="9" customWidth="1"/>
    <col min="15887" max="15887" width="9.140625" customWidth="1"/>
    <col min="15888" max="15888" width="7.7109375" customWidth="1"/>
    <col min="16129" max="16129" width="4.42578125" customWidth="1"/>
    <col min="16130" max="16130" width="36.28515625" customWidth="1"/>
    <col min="16131" max="16131" width="6.5703125" customWidth="1"/>
    <col min="16132" max="16132" width="6.28515625" customWidth="1"/>
    <col min="16133" max="16133" width="6.7109375" customWidth="1"/>
    <col min="16134" max="16134" width="7.140625" customWidth="1"/>
    <col min="16135" max="16135" width="9.28515625" customWidth="1"/>
    <col min="16136" max="16136" width="6.7109375" customWidth="1"/>
    <col min="16137" max="16137" width="7.42578125" customWidth="1"/>
    <col min="16138" max="16138" width="9" customWidth="1"/>
    <col min="16139" max="16139" width="6.85546875" customWidth="1"/>
    <col min="16140" max="16140" width="6.7109375" customWidth="1"/>
    <col min="16141" max="16141" width="7.85546875" customWidth="1"/>
    <col min="16142" max="16142" width="9" customWidth="1"/>
    <col min="16143" max="16143" width="9.140625" customWidth="1"/>
    <col min="16144" max="16144" width="7.7109375" customWidth="1"/>
  </cols>
  <sheetData>
    <row r="1" spans="1:25" ht="15.75" customHeight="1">
      <c r="A1" s="297" t="s">
        <v>111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62"/>
      <c r="Q1" s="63"/>
      <c r="R1" s="63"/>
      <c r="S1" s="63"/>
      <c r="T1" s="63"/>
      <c r="U1" s="63"/>
      <c r="V1" s="63"/>
      <c r="W1" s="63"/>
      <c r="X1" s="63"/>
      <c r="Y1" s="63"/>
    </row>
    <row r="2" spans="1:25" ht="18" customHeight="1">
      <c r="A2" s="298" t="s">
        <v>141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62"/>
      <c r="Q2" s="63"/>
      <c r="R2" s="63"/>
      <c r="S2" s="63"/>
      <c r="T2" s="63"/>
      <c r="U2" s="63"/>
      <c r="V2" s="63"/>
      <c r="W2" s="63"/>
      <c r="X2" s="63"/>
      <c r="Y2" s="63"/>
    </row>
    <row r="3" spans="1:25" ht="23.25" customHeight="1">
      <c r="A3" s="299" t="s">
        <v>186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62"/>
      <c r="Q3" s="63"/>
      <c r="R3" s="63"/>
      <c r="S3" s="63"/>
      <c r="T3" s="63"/>
      <c r="U3" s="63"/>
      <c r="V3" s="63"/>
      <c r="W3" s="63"/>
      <c r="X3" s="63"/>
      <c r="Y3" s="63"/>
    </row>
    <row r="4" spans="1:25" ht="15" customHeight="1">
      <c r="A4" s="64" t="s">
        <v>112</v>
      </c>
      <c r="B4" s="64"/>
      <c r="C4" s="64"/>
      <c r="D4" s="65"/>
      <c r="E4" s="65"/>
      <c r="F4" s="65"/>
      <c r="G4" s="300"/>
      <c r="H4" s="300"/>
      <c r="I4" s="300"/>
      <c r="J4" s="300"/>
      <c r="K4" s="300"/>
      <c r="L4" s="300"/>
      <c r="M4" s="300"/>
      <c r="N4" s="300"/>
      <c r="O4" s="300"/>
      <c r="P4" s="62"/>
      <c r="Q4" s="63"/>
      <c r="R4" s="63"/>
      <c r="S4" s="63"/>
      <c r="T4" s="63"/>
      <c r="U4" s="63"/>
      <c r="V4" s="63"/>
      <c r="W4" s="63"/>
      <c r="X4" s="63"/>
      <c r="Y4" s="63"/>
    </row>
    <row r="5" spans="1:25" ht="36" customHeight="1">
      <c r="A5" s="301" t="s">
        <v>126</v>
      </c>
      <c r="B5" s="301"/>
      <c r="C5" s="301"/>
      <c r="D5" s="301"/>
      <c r="E5" s="301"/>
      <c r="F5" s="301"/>
      <c r="G5" s="66"/>
      <c r="H5" s="66"/>
      <c r="I5" s="66"/>
      <c r="J5" s="66"/>
      <c r="K5" s="66"/>
      <c r="L5" s="66"/>
      <c r="M5" s="66"/>
      <c r="N5" s="66"/>
      <c r="O5" s="66"/>
      <c r="P5" s="62"/>
      <c r="Q5" s="63"/>
      <c r="R5" s="63"/>
      <c r="S5" s="63"/>
      <c r="T5" s="63"/>
      <c r="U5" s="63"/>
      <c r="V5" s="63"/>
      <c r="W5" s="63"/>
      <c r="X5" s="63"/>
      <c r="Y5" s="63"/>
    </row>
    <row r="6" spans="1:25" ht="19.5" customHeight="1">
      <c r="A6" s="67" t="s">
        <v>171</v>
      </c>
      <c r="B6" s="67"/>
      <c r="C6" s="67"/>
      <c r="D6" s="65"/>
      <c r="E6" s="65"/>
      <c r="F6" s="65"/>
      <c r="G6" s="65"/>
      <c r="H6" s="65"/>
      <c r="I6" s="65"/>
      <c r="J6" s="65"/>
      <c r="K6" s="65"/>
      <c r="L6" s="65"/>
      <c r="M6" s="295" t="s">
        <v>114</v>
      </c>
      <c r="N6" s="296"/>
      <c r="O6" s="296"/>
      <c r="P6" s="296"/>
      <c r="Q6" s="63"/>
      <c r="R6" s="63"/>
      <c r="S6" s="63"/>
      <c r="T6" s="63"/>
      <c r="U6" s="63"/>
      <c r="V6" s="63"/>
      <c r="W6" s="63"/>
      <c r="X6" s="63"/>
      <c r="Y6" s="63"/>
    </row>
    <row r="7" spans="1:25" ht="18" customHeight="1" thickBot="1">
      <c r="A7" s="65" t="s">
        <v>127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O7" s="65"/>
      <c r="P7" s="67"/>
      <c r="Q7" s="63"/>
      <c r="R7" s="63"/>
      <c r="S7" s="63"/>
      <c r="T7" s="63"/>
      <c r="U7" s="63"/>
      <c r="V7" s="63"/>
      <c r="W7" s="63"/>
      <c r="X7" s="63"/>
      <c r="Y7" s="63"/>
    </row>
    <row r="8" spans="1:25" ht="30" customHeight="1">
      <c r="A8" s="292" t="s">
        <v>115</v>
      </c>
      <c r="B8" s="289" t="s">
        <v>116</v>
      </c>
      <c r="C8" s="288" t="s">
        <v>117</v>
      </c>
      <c r="D8" s="289" t="s">
        <v>118</v>
      </c>
      <c r="E8" s="289" t="s">
        <v>5</v>
      </c>
      <c r="F8" s="289"/>
      <c r="G8" s="289"/>
      <c r="H8" s="289" t="s">
        <v>131</v>
      </c>
      <c r="I8" s="289"/>
      <c r="J8" s="289"/>
      <c r="K8" s="288" t="s">
        <v>132</v>
      </c>
      <c r="L8" s="289"/>
      <c r="M8" s="289"/>
      <c r="N8" s="288" t="s">
        <v>133</v>
      </c>
      <c r="O8" s="289"/>
      <c r="P8" s="68" t="s">
        <v>119</v>
      </c>
      <c r="Q8" s="63"/>
      <c r="R8" s="63"/>
      <c r="S8" s="63"/>
      <c r="T8" s="63"/>
      <c r="U8" s="63"/>
      <c r="V8" s="63"/>
      <c r="W8" s="63"/>
      <c r="X8" s="63"/>
      <c r="Y8" s="63"/>
    </row>
    <row r="9" spans="1:25" ht="21" customHeight="1" thickBot="1">
      <c r="A9" s="293"/>
      <c r="B9" s="294"/>
      <c r="C9" s="294"/>
      <c r="D9" s="294"/>
      <c r="E9" s="69" t="s">
        <v>6</v>
      </c>
      <c r="F9" s="69" t="s">
        <v>7</v>
      </c>
      <c r="G9" s="69" t="s">
        <v>120</v>
      </c>
      <c r="H9" s="69" t="s">
        <v>6</v>
      </c>
      <c r="I9" s="69" t="s">
        <v>7</v>
      </c>
      <c r="J9" s="69" t="s">
        <v>120</v>
      </c>
      <c r="K9" s="69" t="s">
        <v>6</v>
      </c>
      <c r="L9" s="69" t="s">
        <v>7</v>
      </c>
      <c r="M9" s="69" t="s">
        <v>45</v>
      </c>
      <c r="N9" s="69" t="s">
        <v>121</v>
      </c>
      <c r="O9" s="69" t="s">
        <v>45</v>
      </c>
      <c r="P9" s="70"/>
      <c r="Q9" s="63"/>
      <c r="R9" s="63"/>
      <c r="S9" s="63"/>
      <c r="T9" s="63"/>
      <c r="U9" s="63"/>
      <c r="V9" s="63"/>
      <c r="W9" s="63"/>
      <c r="X9" s="63"/>
      <c r="Y9" s="63"/>
    </row>
    <row r="10" spans="1:25" ht="17.25" customHeight="1">
      <c r="A10" s="71" t="s">
        <v>122</v>
      </c>
      <c r="B10" s="72" t="s">
        <v>123</v>
      </c>
      <c r="C10" s="72"/>
      <c r="D10" s="73"/>
      <c r="E10" s="74"/>
      <c r="F10" s="74"/>
      <c r="G10" s="75"/>
      <c r="H10" s="74"/>
      <c r="I10" s="74"/>
      <c r="J10" s="74"/>
      <c r="K10" s="74"/>
      <c r="L10" s="74"/>
      <c r="M10" s="74"/>
      <c r="N10" s="74"/>
      <c r="O10" s="74"/>
      <c r="P10" s="76"/>
      <c r="Q10" s="63"/>
      <c r="R10" s="63"/>
      <c r="S10" s="63"/>
      <c r="T10" s="63"/>
      <c r="U10" s="63"/>
      <c r="V10" s="63"/>
      <c r="W10" s="63"/>
      <c r="X10" s="63"/>
      <c r="Y10" s="63"/>
    </row>
    <row r="11" spans="1:25" ht="17.25" customHeight="1">
      <c r="A11" s="77" t="s">
        <v>19</v>
      </c>
      <c r="B11" s="78" t="s">
        <v>124</v>
      </c>
      <c r="C11" s="78"/>
      <c r="D11" s="79"/>
      <c r="E11" s="80"/>
      <c r="F11" s="80"/>
      <c r="G11" s="81"/>
      <c r="H11" s="80"/>
      <c r="I11" s="80"/>
      <c r="J11" s="80"/>
      <c r="K11" s="80"/>
      <c r="L11" s="80"/>
      <c r="M11" s="80"/>
      <c r="N11" s="80"/>
      <c r="O11" s="80"/>
      <c r="P11" s="82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7.25" customHeight="1">
      <c r="A12" s="83">
        <v>1</v>
      </c>
      <c r="B12" s="84" t="s">
        <v>128</v>
      </c>
      <c r="C12" s="85"/>
      <c r="D12" s="86" t="s">
        <v>11</v>
      </c>
      <c r="E12" s="87">
        <v>1</v>
      </c>
      <c r="F12" s="88">
        <f>G12/3500*100</f>
        <v>42.857142857142854</v>
      </c>
      <c r="G12" s="89">
        <v>1500</v>
      </c>
      <c r="H12" s="87">
        <v>1</v>
      </c>
      <c r="I12" s="87">
        <f>J12/G15*100</f>
        <v>31.428571428571427</v>
      </c>
      <c r="J12" s="89">
        <v>1100</v>
      </c>
      <c r="K12" s="87">
        <v>1</v>
      </c>
      <c r="L12" s="88">
        <f>K12/H12*I12</f>
        <v>31.428571428571427</v>
      </c>
      <c r="M12" s="88">
        <f>L12/I12*100</f>
        <v>100</v>
      </c>
      <c r="N12" s="89">
        <v>1500</v>
      </c>
      <c r="O12" s="88">
        <f>N12/J12*100</f>
        <v>136.36363636363635</v>
      </c>
      <c r="P12" s="90"/>
      <c r="Q12" s="91"/>
      <c r="R12" s="91"/>
      <c r="S12" s="91"/>
      <c r="T12" s="91"/>
      <c r="U12" s="63"/>
      <c r="V12" s="63"/>
      <c r="W12" s="63"/>
      <c r="X12" s="63"/>
      <c r="Y12" s="63"/>
    </row>
    <row r="13" spans="1:25" ht="17.25" customHeight="1">
      <c r="A13" s="83">
        <v>2</v>
      </c>
      <c r="B13" s="84" t="s">
        <v>129</v>
      </c>
      <c r="C13" s="85"/>
      <c r="D13" s="86" t="s">
        <v>11</v>
      </c>
      <c r="E13" s="87">
        <v>1</v>
      </c>
      <c r="F13" s="88">
        <f t="shared" ref="F13:F14" si="0">G13/3500*100</f>
        <v>28.571428571428569</v>
      </c>
      <c r="G13" s="89">
        <v>1000</v>
      </c>
      <c r="H13" s="87">
        <v>1</v>
      </c>
      <c r="I13" s="87">
        <f t="shared" ref="I13:I14" si="1">J13/G13*F13</f>
        <v>17.142857142857142</v>
      </c>
      <c r="J13" s="89">
        <v>600</v>
      </c>
      <c r="K13" s="87">
        <v>1</v>
      </c>
      <c r="L13" s="88">
        <f>K13/H13*I13</f>
        <v>17.142857142857142</v>
      </c>
      <c r="M13" s="88">
        <f>L13/I13*100</f>
        <v>100</v>
      </c>
      <c r="N13" s="89">
        <v>1000</v>
      </c>
      <c r="O13" s="88">
        <f>N13/J13*100</f>
        <v>166.66666666666669</v>
      </c>
      <c r="P13" s="90"/>
      <c r="Q13" s="91"/>
      <c r="R13" s="91"/>
      <c r="S13" s="91"/>
      <c r="T13" s="91"/>
      <c r="U13" s="63"/>
      <c r="V13" s="63"/>
      <c r="W13" s="63"/>
      <c r="X13" s="63"/>
      <c r="Y13" s="63"/>
    </row>
    <row r="14" spans="1:25" s="94" customFormat="1" ht="17.25" customHeight="1" thickBot="1">
      <c r="A14" s="83">
        <v>3</v>
      </c>
      <c r="B14" s="84" t="s">
        <v>130</v>
      </c>
      <c r="C14" s="85"/>
      <c r="D14" s="92" t="s">
        <v>11</v>
      </c>
      <c r="E14" s="87">
        <v>1</v>
      </c>
      <c r="F14" s="88">
        <f t="shared" si="0"/>
        <v>28.571428571428569</v>
      </c>
      <c r="G14" s="89">
        <v>1000</v>
      </c>
      <c r="H14" s="87">
        <v>1</v>
      </c>
      <c r="I14" s="87">
        <f t="shared" si="1"/>
        <v>17.142857142857142</v>
      </c>
      <c r="J14" s="89">
        <v>600</v>
      </c>
      <c r="K14" s="87">
        <v>1</v>
      </c>
      <c r="L14" s="88">
        <f t="shared" ref="L14" si="2">K14/H14*I14</f>
        <v>17.142857142857142</v>
      </c>
      <c r="M14" s="88">
        <f>L14/I14*100</f>
        <v>100</v>
      </c>
      <c r="N14" s="89">
        <v>1000</v>
      </c>
      <c r="O14" s="88">
        <f>N14/J14*100</f>
        <v>166.66666666666669</v>
      </c>
      <c r="P14" s="90"/>
      <c r="Q14" s="93"/>
      <c r="R14" s="93"/>
      <c r="S14" s="93"/>
      <c r="T14" s="93"/>
      <c r="U14" s="93"/>
      <c r="V14" s="93"/>
      <c r="W14" s="93"/>
      <c r="X14" s="93"/>
      <c r="Y14" s="93"/>
    </row>
    <row r="15" spans="1:25" ht="19.5" customHeight="1" thickBot="1">
      <c r="A15" s="95"/>
      <c r="B15" s="96" t="s">
        <v>125</v>
      </c>
      <c r="C15" s="97"/>
      <c r="D15" s="97"/>
      <c r="E15" s="98"/>
      <c r="F15" s="99">
        <f>SUM(F12:F14)</f>
        <v>99.999999999999986</v>
      </c>
      <c r="G15" s="100">
        <f>SUM(G12:G14)</f>
        <v>3500</v>
      </c>
      <c r="H15" s="100">
        <f>SUM(H12:H14)</f>
        <v>3</v>
      </c>
      <c r="I15" s="99">
        <f>SUM(I12:I14)</f>
        <v>65.714285714285708</v>
      </c>
      <c r="J15" s="100">
        <f>SUM(J12:J14)</f>
        <v>2300</v>
      </c>
      <c r="K15" s="99"/>
      <c r="L15" s="99">
        <f>SUM(L12:L14)</f>
        <v>65.714285714285708</v>
      </c>
      <c r="M15" s="99">
        <f>L15/I15*100</f>
        <v>100</v>
      </c>
      <c r="N15" s="100">
        <f>SUM(N12:N14)</f>
        <v>3500</v>
      </c>
      <c r="O15" s="101">
        <f>N15/J15*100</f>
        <v>152.17391304347828</v>
      </c>
      <c r="P15" s="102"/>
      <c r="Q15" s="63"/>
      <c r="R15" s="63"/>
      <c r="S15" s="63"/>
      <c r="T15" s="63"/>
      <c r="U15" s="63"/>
      <c r="V15" s="63"/>
      <c r="W15" s="63"/>
      <c r="X15" s="63"/>
      <c r="Y15" s="63"/>
    </row>
    <row r="16" spans="1:25" s="106" customFormat="1" ht="0.75" hidden="1" customHeight="1">
      <c r="A16" s="103"/>
      <c r="B16" s="104"/>
      <c r="C16" s="104"/>
      <c r="D16" s="104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  <c r="Q16" s="105"/>
      <c r="R16" s="105"/>
      <c r="S16" s="105"/>
      <c r="T16" s="105"/>
      <c r="U16" s="105"/>
      <c r="V16" s="105"/>
      <c r="W16" s="105"/>
      <c r="X16" s="105"/>
      <c r="Y16" s="105"/>
    </row>
    <row r="17" spans="1:25" s="107" customFormat="1" ht="20.25" customHeight="1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s="107" customFormat="1" ht="12.7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25" s="107" customFormat="1" ht="19.5" customHeight="1">
      <c r="C19" s="108"/>
      <c r="D19" s="109"/>
      <c r="E19" s="109"/>
      <c r="F19" s="110"/>
      <c r="G19" s="110"/>
      <c r="H19" s="111"/>
      <c r="I19" s="111"/>
      <c r="J19" s="112"/>
      <c r="K19" s="110"/>
      <c r="L19" s="110"/>
      <c r="M19" s="110"/>
      <c r="N19" s="103"/>
      <c r="O19" s="103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:25" s="107" customFormat="1" ht="17.25" customHeight="1">
      <c r="A20" s="122"/>
      <c r="B20" s="122"/>
      <c r="C20" s="122"/>
      <c r="D20" s="123"/>
      <c r="E20" s="123"/>
      <c r="F20" s="123"/>
      <c r="G20" s="123"/>
      <c r="H20" s="124"/>
      <c r="I20" s="124"/>
      <c r="J20" s="124"/>
      <c r="K20" s="123"/>
      <c r="L20" s="123"/>
      <c r="M20" s="123"/>
      <c r="N20" s="114"/>
      <c r="O20" s="11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1:25" s="107" customFormat="1" ht="12" customHeight="1">
      <c r="A21" s="122"/>
      <c r="B21" s="122"/>
      <c r="C21" s="122"/>
      <c r="D21" s="123"/>
      <c r="E21" s="123"/>
      <c r="F21" s="123"/>
      <c r="G21" s="123"/>
      <c r="H21" s="124"/>
      <c r="I21" s="124"/>
      <c r="J21" s="124"/>
      <c r="K21" s="123"/>
      <c r="L21" s="125"/>
      <c r="M21" s="123"/>
      <c r="N21" s="114"/>
      <c r="O21" s="114"/>
      <c r="P21" s="104"/>
      <c r="Q21" s="104"/>
      <c r="R21" s="104"/>
      <c r="S21" s="104"/>
      <c r="T21" s="104"/>
      <c r="U21" s="104"/>
      <c r="V21" s="104"/>
      <c r="W21" s="104"/>
      <c r="X21" s="104"/>
      <c r="Y21" s="104"/>
    </row>
    <row r="22" spans="1:25" s="116" customFormat="1" ht="19.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  <c r="R22" s="115"/>
      <c r="S22" s="115"/>
      <c r="T22" s="115"/>
      <c r="U22" s="115"/>
      <c r="V22" s="115"/>
      <c r="W22" s="115"/>
      <c r="X22" s="115"/>
      <c r="Y22" s="115"/>
    </row>
    <row r="23" spans="1:25" s="116" customFormat="1" ht="20.25">
      <c r="A23" s="113"/>
      <c r="B23" s="114"/>
      <c r="C23" s="114"/>
      <c r="D23" s="114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25" s="116" customFormat="1" ht="20.25">
      <c r="A24" s="113"/>
      <c r="B24" s="114"/>
      <c r="C24" s="114"/>
      <c r="D24" s="114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/>
      <c r="Q24" s="115"/>
      <c r="R24" s="115"/>
      <c r="S24" s="115"/>
      <c r="T24" s="115"/>
      <c r="U24" s="115"/>
      <c r="V24" s="115"/>
      <c r="W24" s="115"/>
      <c r="X24" s="115"/>
      <c r="Y24" s="115"/>
    </row>
    <row r="25" spans="1:25" s="116" customFormat="1" ht="20.25">
      <c r="A25" s="113"/>
      <c r="B25" s="114"/>
      <c r="C25" s="114"/>
      <c r="D25" s="114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  <c r="Q25" s="115"/>
      <c r="R25" s="115"/>
      <c r="S25" s="115"/>
      <c r="T25" s="115"/>
      <c r="U25" s="115"/>
      <c r="V25" s="115"/>
      <c r="W25" s="115"/>
      <c r="X25" s="115"/>
      <c r="Y25" s="115"/>
    </row>
    <row r="26" spans="1:25" s="116" customFormat="1" ht="20.25">
      <c r="A26" s="113"/>
      <c r="B26" s="114"/>
      <c r="C26" s="114"/>
      <c r="D26" s="114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4"/>
      <c r="Q26" s="115"/>
      <c r="R26" s="115"/>
      <c r="S26" s="115"/>
      <c r="T26" s="115"/>
      <c r="U26" s="115"/>
      <c r="V26" s="115"/>
      <c r="W26" s="115"/>
      <c r="X26" s="115"/>
      <c r="Y26" s="115"/>
    </row>
    <row r="27" spans="1:25" s="116" customFormat="1" ht="20.25">
      <c r="A27" s="113"/>
      <c r="B27" s="114"/>
      <c r="C27" s="114"/>
      <c r="D27" s="114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5"/>
      <c r="R27" s="115"/>
      <c r="S27" s="115"/>
      <c r="T27" s="115"/>
      <c r="U27" s="115"/>
      <c r="V27" s="115"/>
      <c r="W27" s="115"/>
      <c r="X27" s="115"/>
      <c r="Y27" s="115"/>
    </row>
    <row r="28" spans="1:25" s="116" customFormat="1" ht="20.25">
      <c r="A28" s="113"/>
      <c r="B28" s="114"/>
      <c r="C28" s="114"/>
      <c r="D28" s="114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15"/>
      <c r="R28" s="115"/>
      <c r="S28" s="115"/>
      <c r="T28" s="115"/>
      <c r="U28" s="115"/>
      <c r="V28" s="115"/>
      <c r="W28" s="115"/>
      <c r="X28" s="115"/>
      <c r="Y28" s="115"/>
    </row>
    <row r="29" spans="1:25" s="116" customFormat="1" ht="20.25">
      <c r="A29" s="113"/>
      <c r="B29" s="114"/>
      <c r="C29" s="114"/>
      <c r="D29" s="114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4"/>
      <c r="Q29" s="115"/>
      <c r="R29" s="115"/>
      <c r="S29" s="115"/>
      <c r="T29" s="115"/>
      <c r="U29" s="115"/>
      <c r="V29" s="115"/>
      <c r="W29" s="115"/>
      <c r="X29" s="115"/>
      <c r="Y29" s="115"/>
    </row>
    <row r="30" spans="1:25" s="116" customFormat="1" ht="20.25">
      <c r="A30" s="113"/>
      <c r="B30" s="114"/>
      <c r="C30" s="114"/>
      <c r="D30" s="114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4"/>
      <c r="Q30" s="115"/>
      <c r="R30" s="115"/>
      <c r="S30" s="115"/>
      <c r="T30" s="115"/>
      <c r="U30" s="115"/>
      <c r="V30" s="115"/>
      <c r="W30" s="115"/>
      <c r="X30" s="115"/>
      <c r="Y30" s="115"/>
    </row>
    <row r="31" spans="1:25" s="116" customFormat="1" ht="59.25" customHeight="1">
      <c r="A31" s="113"/>
      <c r="B31" s="114"/>
      <c r="C31" s="114"/>
      <c r="D31" s="114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4"/>
      <c r="Q31" s="115"/>
      <c r="R31" s="115"/>
      <c r="S31" s="115"/>
      <c r="T31" s="115"/>
      <c r="U31" s="115"/>
      <c r="V31" s="115"/>
      <c r="W31" s="115"/>
      <c r="X31" s="115"/>
      <c r="Y31" s="115"/>
    </row>
    <row r="32" spans="1:25" s="116" customFormat="1" ht="20.25">
      <c r="A32" s="113"/>
      <c r="B32" s="114"/>
      <c r="C32" s="114"/>
      <c r="D32" s="114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1:25" s="116" customFormat="1" ht="20.25">
      <c r="A33" s="113"/>
      <c r="B33" s="114"/>
      <c r="C33" s="114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4"/>
      <c r="Q33" s="115"/>
      <c r="R33" s="115"/>
      <c r="S33" s="115"/>
      <c r="T33" s="115"/>
      <c r="U33" s="115"/>
      <c r="V33" s="115"/>
      <c r="W33" s="115"/>
      <c r="X33" s="115"/>
      <c r="Y33" s="115"/>
    </row>
    <row r="34" spans="1:25" s="116" customFormat="1" ht="20.25">
      <c r="A34" s="113"/>
      <c r="B34" s="114"/>
      <c r="C34" s="114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4"/>
      <c r="Q34" s="115"/>
      <c r="R34" s="115"/>
      <c r="S34" s="115"/>
      <c r="T34" s="115"/>
      <c r="U34" s="115"/>
      <c r="V34" s="115"/>
      <c r="W34" s="115"/>
      <c r="X34" s="115"/>
      <c r="Y34" s="115"/>
    </row>
    <row r="35" spans="1:25" s="116" customFormat="1" ht="21">
      <c r="A35" s="117"/>
      <c r="B35" s="114"/>
      <c r="C35" s="114"/>
      <c r="D35" s="114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  <c r="Q35" s="115"/>
      <c r="R35" s="115"/>
      <c r="S35" s="115"/>
      <c r="T35" s="115"/>
      <c r="U35" s="115"/>
      <c r="V35" s="115"/>
      <c r="W35" s="115"/>
      <c r="X35" s="115"/>
      <c r="Y35" s="115"/>
    </row>
    <row r="36" spans="1:25" ht="21">
      <c r="A36" s="118"/>
      <c r="B36" s="119"/>
      <c r="C36" s="119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19"/>
      <c r="Q36" s="63"/>
      <c r="R36" s="63"/>
      <c r="S36" s="63"/>
      <c r="T36" s="63"/>
      <c r="U36" s="63"/>
      <c r="V36" s="63"/>
      <c r="W36" s="63"/>
      <c r="X36" s="63"/>
      <c r="Y36" s="63"/>
    </row>
    <row r="37" spans="1:25" ht="21">
      <c r="A37" s="118"/>
      <c r="B37" s="119"/>
      <c r="C37" s="119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19"/>
      <c r="Q37" s="63"/>
      <c r="R37" s="63"/>
      <c r="S37" s="63"/>
      <c r="T37" s="63"/>
      <c r="U37" s="63"/>
      <c r="V37" s="63"/>
      <c r="W37" s="63"/>
      <c r="X37" s="63"/>
      <c r="Y37" s="63"/>
    </row>
    <row r="38" spans="1:25" ht="21">
      <c r="A38" s="118"/>
      <c r="B38" s="119"/>
      <c r="C38" s="119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19"/>
      <c r="Q38" s="63"/>
      <c r="R38" s="63"/>
      <c r="S38" s="63"/>
      <c r="T38" s="63"/>
      <c r="U38" s="63"/>
      <c r="V38" s="63"/>
      <c r="W38" s="63"/>
      <c r="X38" s="63"/>
      <c r="Y38" s="63"/>
    </row>
    <row r="39" spans="1:25" ht="21">
      <c r="A39" s="118"/>
      <c r="B39" s="119"/>
      <c r="C39" s="119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19"/>
      <c r="Q39" s="63"/>
      <c r="R39" s="63"/>
      <c r="S39" s="63"/>
      <c r="T39" s="63"/>
      <c r="U39" s="63"/>
      <c r="V39" s="63"/>
      <c r="W39" s="63"/>
      <c r="X39" s="63"/>
      <c r="Y39" s="63"/>
    </row>
    <row r="40" spans="1:25" ht="21">
      <c r="A40" s="118"/>
      <c r="B40" s="119"/>
      <c r="C40" s="119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19"/>
      <c r="Q40" s="63"/>
      <c r="R40" s="63"/>
      <c r="S40" s="63"/>
      <c r="T40" s="63"/>
      <c r="U40" s="63"/>
      <c r="V40" s="63"/>
      <c r="W40" s="63"/>
      <c r="X40" s="63"/>
      <c r="Y40" s="63"/>
    </row>
    <row r="41" spans="1:25" ht="21">
      <c r="A41" s="118"/>
      <c r="B41" s="119"/>
      <c r="C41" s="119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19"/>
      <c r="Q41" s="63"/>
      <c r="R41" s="63"/>
      <c r="S41" s="63"/>
      <c r="T41" s="63"/>
      <c r="U41" s="63"/>
      <c r="V41" s="63"/>
      <c r="W41" s="63"/>
      <c r="X41" s="63"/>
      <c r="Y41" s="63"/>
    </row>
    <row r="42" spans="1:25" ht="21">
      <c r="A42" s="118"/>
      <c r="B42" s="119"/>
      <c r="C42" s="11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19"/>
      <c r="Q42" s="63"/>
      <c r="R42" s="63"/>
      <c r="S42" s="63"/>
      <c r="T42" s="63"/>
      <c r="U42" s="63"/>
      <c r="V42" s="63"/>
      <c r="W42" s="63"/>
      <c r="X42" s="63"/>
      <c r="Y42" s="63"/>
    </row>
    <row r="43" spans="1:25" ht="21">
      <c r="A43" s="118"/>
      <c r="B43" s="119"/>
      <c r="C43" s="11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19"/>
      <c r="Q43" s="63"/>
      <c r="R43" s="63"/>
      <c r="S43" s="63"/>
      <c r="T43" s="63"/>
      <c r="U43" s="63"/>
      <c r="V43" s="63"/>
      <c r="W43" s="63"/>
      <c r="X43" s="63"/>
      <c r="Y43" s="63"/>
    </row>
    <row r="44" spans="1:25" ht="21">
      <c r="A44" s="118"/>
      <c r="B44" s="119"/>
      <c r="C44" s="119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19"/>
      <c r="Q44" s="63"/>
      <c r="R44" s="63"/>
      <c r="S44" s="63"/>
      <c r="T44" s="63"/>
      <c r="U44" s="63"/>
      <c r="V44" s="63"/>
      <c r="W44" s="63"/>
      <c r="X44" s="63"/>
      <c r="Y44" s="63"/>
    </row>
    <row r="45" spans="1:25" ht="21">
      <c r="A45" s="118"/>
      <c r="B45" s="119"/>
      <c r="C45" s="119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19"/>
      <c r="Q45" s="63"/>
      <c r="R45" s="63"/>
      <c r="S45" s="63"/>
      <c r="T45" s="63"/>
      <c r="U45" s="63"/>
      <c r="V45" s="63"/>
      <c r="W45" s="63"/>
      <c r="X45" s="63"/>
      <c r="Y45" s="63"/>
    </row>
    <row r="46" spans="1:25" ht="21">
      <c r="A46" s="118"/>
      <c r="B46" s="119"/>
      <c r="C46" s="119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19"/>
      <c r="Q46" s="63"/>
      <c r="R46" s="63"/>
      <c r="S46" s="63"/>
      <c r="T46" s="63"/>
      <c r="U46" s="63"/>
      <c r="V46" s="63"/>
      <c r="W46" s="63"/>
      <c r="X46" s="63"/>
      <c r="Y46" s="63"/>
    </row>
    <row r="47" spans="1:25" ht="21">
      <c r="A47" s="118"/>
      <c r="B47" s="119"/>
      <c r="C47" s="119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19"/>
      <c r="Q47" s="63"/>
      <c r="R47" s="63"/>
      <c r="S47" s="63"/>
      <c r="T47" s="63"/>
      <c r="U47" s="63"/>
      <c r="V47" s="63"/>
      <c r="W47" s="63"/>
      <c r="X47" s="63"/>
      <c r="Y47" s="63"/>
    </row>
    <row r="48" spans="1:25" ht="21">
      <c r="A48" s="118"/>
      <c r="B48" s="119"/>
      <c r="C48" s="119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19"/>
      <c r="Q48" s="63"/>
      <c r="R48" s="63"/>
      <c r="S48" s="63"/>
      <c r="T48" s="63"/>
      <c r="U48" s="63"/>
      <c r="V48" s="63"/>
      <c r="W48" s="63"/>
      <c r="X48" s="63"/>
      <c r="Y48" s="63"/>
    </row>
    <row r="49" spans="1:25" ht="21">
      <c r="A49" s="118"/>
      <c r="B49" s="119"/>
      <c r="C49" s="11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19"/>
      <c r="Q49" s="63"/>
      <c r="R49" s="63"/>
      <c r="S49" s="63"/>
      <c r="T49" s="63"/>
      <c r="U49" s="63"/>
      <c r="V49" s="63"/>
      <c r="W49" s="63"/>
      <c r="X49" s="63"/>
      <c r="Y49" s="63"/>
    </row>
    <row r="50" spans="1:25" ht="21">
      <c r="A50" s="118"/>
      <c r="B50" s="119"/>
      <c r="C50" s="11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19"/>
      <c r="Q50" s="63"/>
      <c r="R50" s="63"/>
      <c r="S50" s="63"/>
      <c r="T50" s="63"/>
      <c r="U50" s="63"/>
      <c r="V50" s="63"/>
      <c r="W50" s="63"/>
      <c r="X50" s="63"/>
      <c r="Y50" s="63"/>
    </row>
    <row r="51" spans="1:25" ht="18">
      <c r="A51" s="118"/>
      <c r="B51" s="119"/>
      <c r="C51" s="11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1:25" ht="18">
      <c r="A52" s="118"/>
      <c r="B52" s="119"/>
      <c r="C52" s="119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1"/>
    </row>
    <row r="53" spans="1:25" ht="18">
      <c r="A53" s="118"/>
      <c r="B53" s="119"/>
      <c r="C53" s="119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1"/>
    </row>
    <row r="54" spans="1:25" ht="18">
      <c r="A54" s="118"/>
      <c r="B54" s="121"/>
      <c r="C54" s="121"/>
      <c r="D54" s="121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</row>
    <row r="55" spans="1:25" ht="18">
      <c r="A55" s="118"/>
      <c r="B55" s="121"/>
      <c r="C55" s="121"/>
      <c r="D55" s="121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1"/>
    </row>
    <row r="56" spans="1:25" ht="18">
      <c r="A56" s="118"/>
      <c r="B56" s="121"/>
      <c r="C56" s="121"/>
      <c r="D56" s="121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1"/>
    </row>
    <row r="57" spans="1:25" ht="18">
      <c r="A57" s="118"/>
      <c r="B57" s="121"/>
      <c r="C57" s="121"/>
      <c r="D57" s="121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1"/>
    </row>
    <row r="58" spans="1:25" ht="18">
      <c r="A58" s="118"/>
      <c r="B58" s="121"/>
      <c r="C58" s="121"/>
      <c r="D58" s="121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</row>
    <row r="59" spans="1:25" ht="18">
      <c r="A59" s="118"/>
      <c r="B59" s="121"/>
      <c r="C59" s="121"/>
      <c r="D59" s="121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1"/>
    </row>
    <row r="60" spans="1:25" ht="18">
      <c r="A60" s="118"/>
      <c r="B60" s="121"/>
      <c r="C60" s="121"/>
      <c r="D60" s="121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</row>
    <row r="61" spans="1:25" ht="18">
      <c r="A61" s="118"/>
      <c r="B61" s="121"/>
      <c r="C61" s="121"/>
      <c r="D61" s="121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1"/>
    </row>
    <row r="62" spans="1:25" ht="18">
      <c r="A62" s="118"/>
      <c r="B62" s="121"/>
      <c r="C62" s="121"/>
      <c r="D62" s="121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</row>
    <row r="63" spans="1:25" ht="18">
      <c r="A63" s="118"/>
      <c r="B63" s="121"/>
      <c r="C63" s="121"/>
      <c r="D63" s="121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1"/>
    </row>
    <row r="64" spans="1:25" ht="18">
      <c r="A64" s="118"/>
      <c r="B64" s="121"/>
      <c r="C64" s="121"/>
      <c r="D64" s="121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1"/>
    </row>
    <row r="65" spans="1:16" ht="18">
      <c r="A65" s="118"/>
      <c r="B65" s="121"/>
      <c r="C65" s="121"/>
      <c r="D65" s="121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1"/>
    </row>
    <row r="66" spans="1:16" ht="18">
      <c r="A66" s="118"/>
      <c r="B66" s="121"/>
      <c r="C66" s="121"/>
      <c r="D66" s="121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</row>
    <row r="67" spans="1:16" ht="18">
      <c r="A67" s="118"/>
      <c r="B67" s="121"/>
      <c r="C67" s="121"/>
      <c r="D67" s="121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1"/>
    </row>
    <row r="68" spans="1:16" ht="18">
      <c r="A68" s="118"/>
      <c r="B68" s="121"/>
      <c r="C68" s="121"/>
      <c r="D68" s="121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1"/>
    </row>
    <row r="69" spans="1:16" ht="18">
      <c r="A69" s="118"/>
      <c r="B69" s="121"/>
      <c r="C69" s="121"/>
      <c r="D69" s="121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1"/>
    </row>
    <row r="70" spans="1:16" ht="18">
      <c r="A70" s="118"/>
      <c r="B70" s="121"/>
      <c r="C70" s="121"/>
      <c r="D70" s="121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1"/>
    </row>
    <row r="71" spans="1:16" ht="18">
      <c r="A71" s="118"/>
      <c r="B71" s="121"/>
      <c r="C71" s="121"/>
      <c r="D71" s="121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1"/>
    </row>
    <row r="72" spans="1:16" ht="18">
      <c r="A72" s="118"/>
      <c r="B72" s="121"/>
      <c r="C72" s="121"/>
      <c r="D72" s="121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1"/>
    </row>
    <row r="73" spans="1:16" ht="18">
      <c r="A73" s="118"/>
      <c r="B73" s="121"/>
      <c r="C73" s="121"/>
      <c r="D73" s="121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1"/>
    </row>
    <row r="74" spans="1:16" ht="18">
      <c r="A74" s="118"/>
      <c r="B74" s="121"/>
      <c r="C74" s="121"/>
      <c r="D74" s="121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1"/>
    </row>
    <row r="75" spans="1:16" ht="18">
      <c r="A75" s="118"/>
      <c r="B75" s="121"/>
      <c r="C75" s="121"/>
      <c r="D75" s="121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1"/>
    </row>
    <row r="76" spans="1:16" ht="18">
      <c r="A76" s="118"/>
      <c r="B76" s="121"/>
      <c r="C76" s="121"/>
      <c r="D76" s="121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1"/>
    </row>
    <row r="77" spans="1:16" ht="18">
      <c r="A77" s="118"/>
      <c r="B77" s="121"/>
      <c r="C77" s="121"/>
      <c r="D77" s="121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1"/>
    </row>
    <row r="78" spans="1:16" ht="18">
      <c r="A78" s="118"/>
      <c r="B78" s="121"/>
      <c r="C78" s="121"/>
      <c r="D78" s="121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1"/>
    </row>
    <row r="79" spans="1:16" ht="16.5">
      <c r="A79" s="121"/>
      <c r="B79" s="121"/>
      <c r="C79" s="121"/>
      <c r="D79" s="121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1"/>
    </row>
    <row r="80" spans="1:16" ht="16.5">
      <c r="A80" s="121"/>
      <c r="B80" s="121"/>
      <c r="C80" s="121"/>
      <c r="D80" s="121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1"/>
    </row>
    <row r="81" spans="1:16" ht="16.5">
      <c r="A81" s="121"/>
      <c r="B81" s="121"/>
      <c r="C81" s="121"/>
      <c r="D81" s="121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1"/>
    </row>
    <row r="82" spans="1:16" ht="16.5">
      <c r="A82" s="121"/>
      <c r="B82" s="121"/>
      <c r="C82" s="121"/>
      <c r="D82" s="121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1:16" ht="16.5">
      <c r="A83" s="121"/>
      <c r="B83" s="121"/>
      <c r="C83" s="121"/>
      <c r="D83" s="121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1:16" ht="16.5">
      <c r="A84" s="121"/>
      <c r="B84" s="121"/>
      <c r="C84" s="121"/>
      <c r="D84" s="121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1:16" ht="16.5">
      <c r="A85" s="121"/>
      <c r="B85" s="121"/>
      <c r="C85" s="121"/>
      <c r="D85" s="121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86" spans="1:16" ht="16.5">
      <c r="A86" s="121"/>
      <c r="B86" s="121"/>
      <c r="C86" s="121"/>
      <c r="D86" s="121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1:16" ht="16.5">
      <c r="A87" s="121"/>
      <c r="B87" s="121"/>
      <c r="C87" s="121"/>
      <c r="D87" s="121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1"/>
    </row>
    <row r="88" spans="1:16" ht="16.5">
      <c r="A88" s="121"/>
      <c r="B88" s="121"/>
      <c r="C88" s="121"/>
      <c r="D88" s="121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1:16" ht="16.5">
      <c r="A89" s="121"/>
      <c r="B89" s="121"/>
      <c r="C89" s="121"/>
      <c r="D89" s="121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1:16" ht="16.5">
      <c r="A90" s="121"/>
      <c r="B90" s="121"/>
      <c r="C90" s="121"/>
      <c r="D90" s="121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1:16" ht="16.5">
      <c r="A91" s="121"/>
      <c r="B91" s="121"/>
      <c r="C91" s="121"/>
      <c r="D91" s="121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1:16" ht="16.5">
      <c r="A92" s="121"/>
      <c r="B92" s="121"/>
      <c r="C92" s="121"/>
      <c r="D92" s="121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1:16" ht="16.5">
      <c r="A93" s="121"/>
      <c r="B93" s="121"/>
      <c r="C93" s="121"/>
      <c r="D93" s="121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1:16" ht="16.5">
      <c r="A94" s="121"/>
      <c r="B94" s="121"/>
      <c r="C94" s="121"/>
      <c r="D94" s="121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1:16" ht="16.5">
      <c r="A95" s="121"/>
      <c r="B95" s="121"/>
      <c r="C95" s="121"/>
      <c r="D95" s="121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1:16" ht="16.5">
      <c r="A96" s="121"/>
      <c r="B96" s="121"/>
      <c r="C96" s="121"/>
      <c r="D96" s="121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1:16" ht="16.5">
      <c r="A97" s="121"/>
      <c r="B97" s="121"/>
      <c r="C97" s="121"/>
      <c r="D97" s="121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1:16" ht="16.5">
      <c r="A98" s="121"/>
      <c r="B98" s="121"/>
      <c r="C98" s="121"/>
      <c r="D98" s="121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1:16" ht="16.5">
      <c r="A99" s="121"/>
      <c r="B99" s="121"/>
      <c r="C99" s="121"/>
      <c r="D99" s="121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1:16" ht="16.5">
      <c r="A100" s="121"/>
      <c r="B100" s="121"/>
      <c r="C100" s="121"/>
      <c r="D100" s="121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1"/>
    </row>
    <row r="101" spans="1:16" ht="16.5">
      <c r="A101" s="121"/>
      <c r="B101" s="121"/>
      <c r="C101" s="121"/>
      <c r="D101" s="121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1"/>
    </row>
    <row r="102" spans="1:16" ht="16.5">
      <c r="A102" s="121"/>
      <c r="B102" s="121"/>
      <c r="C102" s="121"/>
      <c r="D102" s="121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1"/>
    </row>
    <row r="103" spans="1:16" ht="16.5">
      <c r="A103" s="121"/>
      <c r="B103" s="121"/>
      <c r="C103" s="121"/>
      <c r="D103" s="121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1"/>
    </row>
    <row r="104" spans="1:16" ht="16.5">
      <c r="A104" s="121"/>
      <c r="B104" s="121"/>
      <c r="C104" s="121"/>
      <c r="D104" s="121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1"/>
    </row>
    <row r="105" spans="1:16" ht="16.5">
      <c r="A105" s="121"/>
      <c r="B105" s="121"/>
      <c r="C105" s="121"/>
      <c r="D105" s="121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1"/>
    </row>
    <row r="106" spans="1:16" ht="16.5">
      <c r="A106" s="121"/>
      <c r="B106" s="121"/>
      <c r="C106" s="121"/>
      <c r="D106" s="121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1"/>
    </row>
    <row r="107" spans="1:16" ht="16.5">
      <c r="A107" s="121"/>
      <c r="B107" s="121"/>
      <c r="C107" s="121"/>
      <c r="D107" s="121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1"/>
    </row>
    <row r="108" spans="1:16" ht="16.5">
      <c r="A108" s="121"/>
      <c r="B108" s="121"/>
      <c r="C108" s="121"/>
      <c r="D108" s="121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1"/>
    </row>
    <row r="109" spans="1:16" ht="16.5">
      <c r="A109" s="121"/>
      <c r="B109" s="121"/>
      <c r="C109" s="121"/>
      <c r="D109" s="121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1"/>
    </row>
    <row r="110" spans="1:16" ht="16.5">
      <c r="A110" s="121"/>
      <c r="B110" s="121"/>
      <c r="C110" s="121"/>
      <c r="D110" s="121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1"/>
    </row>
    <row r="111" spans="1:16" ht="16.5">
      <c r="A111" s="121"/>
      <c r="B111" s="121"/>
      <c r="C111" s="121"/>
      <c r="D111" s="121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1"/>
    </row>
    <row r="112" spans="1:16" ht="16.5">
      <c r="A112" s="121"/>
      <c r="B112" s="121"/>
      <c r="C112" s="121"/>
      <c r="D112" s="121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1"/>
    </row>
    <row r="113" spans="1:16" ht="16.5">
      <c r="A113" s="121"/>
      <c r="B113" s="121"/>
      <c r="C113" s="121"/>
      <c r="D113" s="121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1"/>
    </row>
    <row r="114" spans="1:16" ht="16.5">
      <c r="A114" s="121"/>
      <c r="B114" s="121"/>
      <c r="C114" s="121"/>
      <c r="D114" s="121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1"/>
    </row>
    <row r="115" spans="1:16" ht="16.5">
      <c r="A115" s="121"/>
      <c r="B115" s="121"/>
      <c r="C115" s="121"/>
      <c r="D115" s="121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1"/>
    </row>
    <row r="116" spans="1:16" ht="16.5">
      <c r="A116" s="121"/>
      <c r="B116" s="121"/>
      <c r="C116" s="121"/>
      <c r="D116" s="121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1"/>
    </row>
    <row r="117" spans="1:16" ht="16.5">
      <c r="A117" s="121"/>
      <c r="B117" s="121"/>
      <c r="C117" s="121"/>
      <c r="D117" s="121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1"/>
    </row>
    <row r="118" spans="1:16" ht="16.5">
      <c r="A118" s="121"/>
      <c r="B118" s="121"/>
      <c r="C118" s="121"/>
      <c r="D118" s="121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1"/>
    </row>
    <row r="119" spans="1:16" ht="16.5">
      <c r="A119" s="121"/>
      <c r="B119" s="121"/>
      <c r="C119" s="121"/>
      <c r="D119" s="121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1"/>
    </row>
    <row r="120" spans="1:16" ht="16.5">
      <c r="A120" s="121"/>
      <c r="B120" s="121"/>
      <c r="C120" s="121"/>
      <c r="D120" s="121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1"/>
    </row>
    <row r="121" spans="1:16" ht="16.5">
      <c r="A121" s="121"/>
      <c r="B121" s="121"/>
      <c r="C121" s="121"/>
      <c r="D121" s="121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1"/>
    </row>
    <row r="122" spans="1:16" ht="16.5">
      <c r="A122" s="121"/>
      <c r="B122" s="121"/>
      <c r="C122" s="121"/>
      <c r="D122" s="121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1"/>
    </row>
    <row r="123" spans="1:16" ht="16.5">
      <c r="A123" s="121"/>
      <c r="B123" s="121"/>
      <c r="C123" s="121"/>
      <c r="D123" s="121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1"/>
    </row>
    <row r="124" spans="1:16" ht="16.5">
      <c r="A124" s="121"/>
      <c r="B124" s="121"/>
      <c r="C124" s="121"/>
      <c r="D124" s="121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1"/>
    </row>
    <row r="125" spans="1:16" ht="16.5">
      <c r="A125" s="121"/>
      <c r="B125" s="121"/>
      <c r="C125" s="121"/>
      <c r="D125" s="121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1"/>
    </row>
    <row r="126" spans="1:16" ht="16.5">
      <c r="A126" s="121"/>
      <c r="B126" s="121"/>
      <c r="C126" s="121"/>
      <c r="D126" s="121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1"/>
    </row>
    <row r="127" spans="1:16" ht="16.5">
      <c r="A127" s="121"/>
      <c r="B127" s="121"/>
      <c r="C127" s="121"/>
      <c r="D127" s="121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1"/>
    </row>
    <row r="128" spans="1:16" ht="16.5">
      <c r="A128" s="121"/>
      <c r="B128" s="121"/>
      <c r="C128" s="121"/>
      <c r="D128" s="121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1"/>
    </row>
    <row r="129" spans="1:16" ht="16.5">
      <c r="A129" s="121"/>
      <c r="B129" s="121"/>
      <c r="C129" s="121"/>
      <c r="D129" s="121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1"/>
    </row>
    <row r="130" spans="1:16" ht="16.5">
      <c r="A130" s="121"/>
      <c r="B130" s="121"/>
      <c r="C130" s="121"/>
      <c r="D130" s="121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1"/>
    </row>
    <row r="131" spans="1:16" ht="16.5">
      <c r="A131" s="121"/>
      <c r="B131" s="121"/>
      <c r="C131" s="121"/>
      <c r="D131" s="121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1"/>
    </row>
    <row r="132" spans="1:16" ht="16.5">
      <c r="A132" s="121"/>
      <c r="B132" s="121"/>
      <c r="C132" s="121"/>
      <c r="D132" s="121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1"/>
    </row>
    <row r="133" spans="1:16" ht="16.5">
      <c r="A133" s="121"/>
      <c r="B133" s="121"/>
      <c r="C133" s="121"/>
      <c r="D133" s="121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1"/>
    </row>
    <row r="134" spans="1:16" ht="15.7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</row>
    <row r="135" spans="1:16" ht="15.75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</row>
    <row r="136" spans="1:16" ht="15.7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</row>
    <row r="137" spans="1:16" ht="15.75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</row>
    <row r="138" spans="1:16" ht="15.7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</row>
    <row r="139" spans="1:16" ht="15.75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</row>
  </sheetData>
  <mergeCells count="15">
    <mergeCell ref="M6:P6"/>
    <mergeCell ref="A1:O1"/>
    <mergeCell ref="A2:O2"/>
    <mergeCell ref="A3:O3"/>
    <mergeCell ref="G4:O4"/>
    <mergeCell ref="A5:F5"/>
    <mergeCell ref="K8:M8"/>
    <mergeCell ref="N8:O8"/>
    <mergeCell ref="A17:P18"/>
    <mergeCell ref="A8:A9"/>
    <mergeCell ref="B8:B9"/>
    <mergeCell ref="C8:C9"/>
    <mergeCell ref="D8:D9"/>
    <mergeCell ref="E8:G8"/>
    <mergeCell ref="H8:J8"/>
  </mergeCells>
  <pageMargins left="0" right="0" top="0.5" bottom="0.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opLeftCell="A12" workbookViewId="0">
      <selection activeCell="B12" sqref="B12:B14"/>
    </sheetView>
  </sheetViews>
  <sheetFormatPr defaultRowHeight="15"/>
  <cols>
    <col min="1" max="1" width="4.42578125" customWidth="1"/>
    <col min="2" max="2" width="36.28515625" customWidth="1"/>
    <col min="3" max="3" width="6.5703125" customWidth="1"/>
    <col min="4" max="4" width="6.28515625" customWidth="1"/>
    <col min="5" max="5" width="6.7109375" customWidth="1"/>
    <col min="6" max="6" width="7.140625" customWidth="1"/>
    <col min="7" max="7" width="9.28515625" customWidth="1"/>
    <col min="8" max="9" width="6.85546875" customWidth="1"/>
    <col min="10" max="10" width="7.85546875" customWidth="1"/>
    <col min="11" max="11" width="9" customWidth="1"/>
    <col min="12" max="12" width="9.140625" customWidth="1"/>
    <col min="13" max="13" width="7.7109375" customWidth="1"/>
    <col min="254" max="254" width="4.42578125" customWidth="1"/>
    <col min="255" max="255" width="36.28515625" customWidth="1"/>
    <col min="256" max="256" width="6.5703125" customWidth="1"/>
    <col min="257" max="257" width="6.28515625" customWidth="1"/>
    <col min="258" max="258" width="6.7109375" customWidth="1"/>
    <col min="259" max="259" width="7.140625" customWidth="1"/>
    <col min="260" max="260" width="9.28515625" customWidth="1"/>
    <col min="261" max="261" width="6.7109375" customWidth="1"/>
    <col min="262" max="262" width="7.42578125" customWidth="1"/>
    <col min="263" max="263" width="9" customWidth="1"/>
    <col min="264" max="264" width="6.85546875" customWidth="1"/>
    <col min="265" max="265" width="6.7109375" customWidth="1"/>
    <col min="266" max="266" width="7.85546875" customWidth="1"/>
    <col min="267" max="267" width="9" customWidth="1"/>
    <col min="268" max="268" width="9.140625" customWidth="1"/>
    <col min="269" max="269" width="7.7109375" customWidth="1"/>
    <col min="510" max="510" width="4.42578125" customWidth="1"/>
    <col min="511" max="511" width="36.28515625" customWidth="1"/>
    <col min="512" max="512" width="6.5703125" customWidth="1"/>
    <col min="513" max="513" width="6.28515625" customWidth="1"/>
    <col min="514" max="514" width="6.7109375" customWidth="1"/>
    <col min="515" max="515" width="7.140625" customWidth="1"/>
    <col min="516" max="516" width="9.28515625" customWidth="1"/>
    <col min="517" max="517" width="6.7109375" customWidth="1"/>
    <col min="518" max="518" width="7.42578125" customWidth="1"/>
    <col min="519" max="519" width="9" customWidth="1"/>
    <col min="520" max="520" width="6.85546875" customWidth="1"/>
    <col min="521" max="521" width="6.7109375" customWidth="1"/>
    <col min="522" max="522" width="7.85546875" customWidth="1"/>
    <col min="523" max="523" width="9" customWidth="1"/>
    <col min="524" max="524" width="9.140625" customWidth="1"/>
    <col min="525" max="525" width="7.7109375" customWidth="1"/>
    <col min="766" max="766" width="4.42578125" customWidth="1"/>
    <col min="767" max="767" width="36.28515625" customWidth="1"/>
    <col min="768" max="768" width="6.5703125" customWidth="1"/>
    <col min="769" max="769" width="6.28515625" customWidth="1"/>
    <col min="770" max="770" width="6.7109375" customWidth="1"/>
    <col min="771" max="771" width="7.140625" customWidth="1"/>
    <col min="772" max="772" width="9.28515625" customWidth="1"/>
    <col min="773" max="773" width="6.7109375" customWidth="1"/>
    <col min="774" max="774" width="7.42578125" customWidth="1"/>
    <col min="775" max="775" width="9" customWidth="1"/>
    <col min="776" max="776" width="6.85546875" customWidth="1"/>
    <col min="777" max="777" width="6.7109375" customWidth="1"/>
    <col min="778" max="778" width="7.85546875" customWidth="1"/>
    <col min="779" max="779" width="9" customWidth="1"/>
    <col min="780" max="780" width="9.140625" customWidth="1"/>
    <col min="781" max="781" width="7.7109375" customWidth="1"/>
    <col min="1022" max="1022" width="4.42578125" customWidth="1"/>
    <col min="1023" max="1023" width="36.28515625" customWidth="1"/>
    <col min="1024" max="1024" width="6.5703125" customWidth="1"/>
    <col min="1025" max="1025" width="6.28515625" customWidth="1"/>
    <col min="1026" max="1026" width="6.7109375" customWidth="1"/>
    <col min="1027" max="1027" width="7.140625" customWidth="1"/>
    <col min="1028" max="1028" width="9.28515625" customWidth="1"/>
    <col min="1029" max="1029" width="6.7109375" customWidth="1"/>
    <col min="1030" max="1030" width="7.42578125" customWidth="1"/>
    <col min="1031" max="1031" width="9" customWidth="1"/>
    <col min="1032" max="1032" width="6.85546875" customWidth="1"/>
    <col min="1033" max="1033" width="6.7109375" customWidth="1"/>
    <col min="1034" max="1034" width="7.85546875" customWidth="1"/>
    <col min="1035" max="1035" width="9" customWidth="1"/>
    <col min="1036" max="1036" width="9.140625" customWidth="1"/>
    <col min="1037" max="1037" width="7.7109375" customWidth="1"/>
    <col min="1278" max="1278" width="4.42578125" customWidth="1"/>
    <col min="1279" max="1279" width="36.28515625" customWidth="1"/>
    <col min="1280" max="1280" width="6.5703125" customWidth="1"/>
    <col min="1281" max="1281" width="6.28515625" customWidth="1"/>
    <col min="1282" max="1282" width="6.7109375" customWidth="1"/>
    <col min="1283" max="1283" width="7.140625" customWidth="1"/>
    <col min="1284" max="1284" width="9.28515625" customWidth="1"/>
    <col min="1285" max="1285" width="6.7109375" customWidth="1"/>
    <col min="1286" max="1286" width="7.42578125" customWidth="1"/>
    <col min="1287" max="1287" width="9" customWidth="1"/>
    <col min="1288" max="1288" width="6.85546875" customWidth="1"/>
    <col min="1289" max="1289" width="6.7109375" customWidth="1"/>
    <col min="1290" max="1290" width="7.85546875" customWidth="1"/>
    <col min="1291" max="1291" width="9" customWidth="1"/>
    <col min="1292" max="1292" width="9.140625" customWidth="1"/>
    <col min="1293" max="1293" width="7.7109375" customWidth="1"/>
    <col min="1534" max="1534" width="4.42578125" customWidth="1"/>
    <col min="1535" max="1535" width="36.28515625" customWidth="1"/>
    <col min="1536" max="1536" width="6.5703125" customWidth="1"/>
    <col min="1537" max="1537" width="6.28515625" customWidth="1"/>
    <col min="1538" max="1538" width="6.7109375" customWidth="1"/>
    <col min="1539" max="1539" width="7.140625" customWidth="1"/>
    <col min="1540" max="1540" width="9.28515625" customWidth="1"/>
    <col min="1541" max="1541" width="6.7109375" customWidth="1"/>
    <col min="1542" max="1542" width="7.42578125" customWidth="1"/>
    <col min="1543" max="1543" width="9" customWidth="1"/>
    <col min="1544" max="1544" width="6.85546875" customWidth="1"/>
    <col min="1545" max="1545" width="6.7109375" customWidth="1"/>
    <col min="1546" max="1546" width="7.85546875" customWidth="1"/>
    <col min="1547" max="1547" width="9" customWidth="1"/>
    <col min="1548" max="1548" width="9.140625" customWidth="1"/>
    <col min="1549" max="1549" width="7.7109375" customWidth="1"/>
    <col min="1790" max="1790" width="4.42578125" customWidth="1"/>
    <col min="1791" max="1791" width="36.28515625" customWidth="1"/>
    <col min="1792" max="1792" width="6.5703125" customWidth="1"/>
    <col min="1793" max="1793" width="6.28515625" customWidth="1"/>
    <col min="1794" max="1794" width="6.7109375" customWidth="1"/>
    <col min="1795" max="1795" width="7.140625" customWidth="1"/>
    <col min="1796" max="1796" width="9.28515625" customWidth="1"/>
    <col min="1797" max="1797" width="6.7109375" customWidth="1"/>
    <col min="1798" max="1798" width="7.42578125" customWidth="1"/>
    <col min="1799" max="1799" width="9" customWidth="1"/>
    <col min="1800" max="1800" width="6.85546875" customWidth="1"/>
    <col min="1801" max="1801" width="6.7109375" customWidth="1"/>
    <col min="1802" max="1802" width="7.85546875" customWidth="1"/>
    <col min="1803" max="1803" width="9" customWidth="1"/>
    <col min="1804" max="1804" width="9.140625" customWidth="1"/>
    <col min="1805" max="1805" width="7.7109375" customWidth="1"/>
    <col min="2046" max="2046" width="4.42578125" customWidth="1"/>
    <col min="2047" max="2047" width="36.28515625" customWidth="1"/>
    <col min="2048" max="2048" width="6.5703125" customWidth="1"/>
    <col min="2049" max="2049" width="6.28515625" customWidth="1"/>
    <col min="2050" max="2050" width="6.7109375" customWidth="1"/>
    <col min="2051" max="2051" width="7.140625" customWidth="1"/>
    <col min="2052" max="2052" width="9.28515625" customWidth="1"/>
    <col min="2053" max="2053" width="6.7109375" customWidth="1"/>
    <col min="2054" max="2054" width="7.42578125" customWidth="1"/>
    <col min="2055" max="2055" width="9" customWidth="1"/>
    <col min="2056" max="2056" width="6.85546875" customWidth="1"/>
    <col min="2057" max="2057" width="6.7109375" customWidth="1"/>
    <col min="2058" max="2058" width="7.85546875" customWidth="1"/>
    <col min="2059" max="2059" width="9" customWidth="1"/>
    <col min="2060" max="2060" width="9.140625" customWidth="1"/>
    <col min="2061" max="2061" width="7.7109375" customWidth="1"/>
    <col min="2302" max="2302" width="4.42578125" customWidth="1"/>
    <col min="2303" max="2303" width="36.28515625" customWidth="1"/>
    <col min="2304" max="2304" width="6.5703125" customWidth="1"/>
    <col min="2305" max="2305" width="6.28515625" customWidth="1"/>
    <col min="2306" max="2306" width="6.7109375" customWidth="1"/>
    <col min="2307" max="2307" width="7.140625" customWidth="1"/>
    <col min="2308" max="2308" width="9.28515625" customWidth="1"/>
    <col min="2309" max="2309" width="6.7109375" customWidth="1"/>
    <col min="2310" max="2310" width="7.42578125" customWidth="1"/>
    <col min="2311" max="2311" width="9" customWidth="1"/>
    <col min="2312" max="2312" width="6.85546875" customWidth="1"/>
    <col min="2313" max="2313" width="6.7109375" customWidth="1"/>
    <col min="2314" max="2314" width="7.85546875" customWidth="1"/>
    <col min="2315" max="2315" width="9" customWidth="1"/>
    <col min="2316" max="2316" width="9.140625" customWidth="1"/>
    <col min="2317" max="2317" width="7.7109375" customWidth="1"/>
    <col min="2558" max="2558" width="4.42578125" customWidth="1"/>
    <col min="2559" max="2559" width="36.28515625" customWidth="1"/>
    <col min="2560" max="2560" width="6.5703125" customWidth="1"/>
    <col min="2561" max="2561" width="6.28515625" customWidth="1"/>
    <col min="2562" max="2562" width="6.7109375" customWidth="1"/>
    <col min="2563" max="2563" width="7.140625" customWidth="1"/>
    <col min="2564" max="2564" width="9.28515625" customWidth="1"/>
    <col min="2565" max="2565" width="6.7109375" customWidth="1"/>
    <col min="2566" max="2566" width="7.42578125" customWidth="1"/>
    <col min="2567" max="2567" width="9" customWidth="1"/>
    <col min="2568" max="2568" width="6.85546875" customWidth="1"/>
    <col min="2569" max="2569" width="6.7109375" customWidth="1"/>
    <col min="2570" max="2570" width="7.85546875" customWidth="1"/>
    <col min="2571" max="2571" width="9" customWidth="1"/>
    <col min="2572" max="2572" width="9.140625" customWidth="1"/>
    <col min="2573" max="2573" width="7.7109375" customWidth="1"/>
    <col min="2814" max="2814" width="4.42578125" customWidth="1"/>
    <col min="2815" max="2815" width="36.28515625" customWidth="1"/>
    <col min="2816" max="2816" width="6.5703125" customWidth="1"/>
    <col min="2817" max="2817" width="6.28515625" customWidth="1"/>
    <col min="2818" max="2818" width="6.7109375" customWidth="1"/>
    <col min="2819" max="2819" width="7.140625" customWidth="1"/>
    <col min="2820" max="2820" width="9.28515625" customWidth="1"/>
    <col min="2821" max="2821" width="6.7109375" customWidth="1"/>
    <col min="2822" max="2822" width="7.42578125" customWidth="1"/>
    <col min="2823" max="2823" width="9" customWidth="1"/>
    <col min="2824" max="2824" width="6.85546875" customWidth="1"/>
    <col min="2825" max="2825" width="6.7109375" customWidth="1"/>
    <col min="2826" max="2826" width="7.85546875" customWidth="1"/>
    <col min="2827" max="2827" width="9" customWidth="1"/>
    <col min="2828" max="2828" width="9.140625" customWidth="1"/>
    <col min="2829" max="2829" width="7.7109375" customWidth="1"/>
    <col min="3070" max="3070" width="4.42578125" customWidth="1"/>
    <col min="3071" max="3071" width="36.28515625" customWidth="1"/>
    <col min="3072" max="3072" width="6.5703125" customWidth="1"/>
    <col min="3073" max="3073" width="6.28515625" customWidth="1"/>
    <col min="3074" max="3074" width="6.7109375" customWidth="1"/>
    <col min="3075" max="3075" width="7.140625" customWidth="1"/>
    <col min="3076" max="3076" width="9.28515625" customWidth="1"/>
    <col min="3077" max="3077" width="6.7109375" customWidth="1"/>
    <col min="3078" max="3078" width="7.42578125" customWidth="1"/>
    <col min="3079" max="3079" width="9" customWidth="1"/>
    <col min="3080" max="3080" width="6.85546875" customWidth="1"/>
    <col min="3081" max="3081" width="6.7109375" customWidth="1"/>
    <col min="3082" max="3082" width="7.85546875" customWidth="1"/>
    <col min="3083" max="3083" width="9" customWidth="1"/>
    <col min="3084" max="3084" width="9.140625" customWidth="1"/>
    <col min="3085" max="3085" width="7.7109375" customWidth="1"/>
    <col min="3326" max="3326" width="4.42578125" customWidth="1"/>
    <col min="3327" max="3327" width="36.28515625" customWidth="1"/>
    <col min="3328" max="3328" width="6.5703125" customWidth="1"/>
    <col min="3329" max="3329" width="6.28515625" customWidth="1"/>
    <col min="3330" max="3330" width="6.7109375" customWidth="1"/>
    <col min="3331" max="3331" width="7.140625" customWidth="1"/>
    <col min="3332" max="3332" width="9.28515625" customWidth="1"/>
    <col min="3333" max="3333" width="6.7109375" customWidth="1"/>
    <col min="3334" max="3334" width="7.42578125" customWidth="1"/>
    <col min="3335" max="3335" width="9" customWidth="1"/>
    <col min="3336" max="3336" width="6.85546875" customWidth="1"/>
    <col min="3337" max="3337" width="6.7109375" customWidth="1"/>
    <col min="3338" max="3338" width="7.85546875" customWidth="1"/>
    <col min="3339" max="3339" width="9" customWidth="1"/>
    <col min="3340" max="3340" width="9.140625" customWidth="1"/>
    <col min="3341" max="3341" width="7.7109375" customWidth="1"/>
    <col min="3582" max="3582" width="4.42578125" customWidth="1"/>
    <col min="3583" max="3583" width="36.28515625" customWidth="1"/>
    <col min="3584" max="3584" width="6.5703125" customWidth="1"/>
    <col min="3585" max="3585" width="6.28515625" customWidth="1"/>
    <col min="3586" max="3586" width="6.7109375" customWidth="1"/>
    <col min="3587" max="3587" width="7.140625" customWidth="1"/>
    <col min="3588" max="3588" width="9.28515625" customWidth="1"/>
    <col min="3589" max="3589" width="6.7109375" customWidth="1"/>
    <col min="3590" max="3590" width="7.42578125" customWidth="1"/>
    <col min="3591" max="3591" width="9" customWidth="1"/>
    <col min="3592" max="3592" width="6.85546875" customWidth="1"/>
    <col min="3593" max="3593" width="6.7109375" customWidth="1"/>
    <col min="3594" max="3594" width="7.85546875" customWidth="1"/>
    <col min="3595" max="3595" width="9" customWidth="1"/>
    <col min="3596" max="3596" width="9.140625" customWidth="1"/>
    <col min="3597" max="3597" width="7.7109375" customWidth="1"/>
    <col min="3838" max="3838" width="4.42578125" customWidth="1"/>
    <col min="3839" max="3839" width="36.28515625" customWidth="1"/>
    <col min="3840" max="3840" width="6.5703125" customWidth="1"/>
    <col min="3841" max="3841" width="6.28515625" customWidth="1"/>
    <col min="3842" max="3842" width="6.7109375" customWidth="1"/>
    <col min="3843" max="3843" width="7.140625" customWidth="1"/>
    <col min="3844" max="3844" width="9.28515625" customWidth="1"/>
    <col min="3845" max="3845" width="6.7109375" customWidth="1"/>
    <col min="3846" max="3846" width="7.42578125" customWidth="1"/>
    <col min="3847" max="3847" width="9" customWidth="1"/>
    <col min="3848" max="3848" width="6.85546875" customWidth="1"/>
    <col min="3849" max="3849" width="6.7109375" customWidth="1"/>
    <col min="3850" max="3850" width="7.85546875" customWidth="1"/>
    <col min="3851" max="3851" width="9" customWidth="1"/>
    <col min="3852" max="3852" width="9.140625" customWidth="1"/>
    <col min="3853" max="3853" width="7.7109375" customWidth="1"/>
    <col min="4094" max="4094" width="4.42578125" customWidth="1"/>
    <col min="4095" max="4095" width="36.28515625" customWidth="1"/>
    <col min="4096" max="4096" width="6.5703125" customWidth="1"/>
    <col min="4097" max="4097" width="6.28515625" customWidth="1"/>
    <col min="4098" max="4098" width="6.7109375" customWidth="1"/>
    <col min="4099" max="4099" width="7.140625" customWidth="1"/>
    <col min="4100" max="4100" width="9.28515625" customWidth="1"/>
    <col min="4101" max="4101" width="6.7109375" customWidth="1"/>
    <col min="4102" max="4102" width="7.42578125" customWidth="1"/>
    <col min="4103" max="4103" width="9" customWidth="1"/>
    <col min="4104" max="4104" width="6.85546875" customWidth="1"/>
    <col min="4105" max="4105" width="6.7109375" customWidth="1"/>
    <col min="4106" max="4106" width="7.85546875" customWidth="1"/>
    <col min="4107" max="4107" width="9" customWidth="1"/>
    <col min="4108" max="4108" width="9.140625" customWidth="1"/>
    <col min="4109" max="4109" width="7.7109375" customWidth="1"/>
    <col min="4350" max="4350" width="4.42578125" customWidth="1"/>
    <col min="4351" max="4351" width="36.28515625" customWidth="1"/>
    <col min="4352" max="4352" width="6.5703125" customWidth="1"/>
    <col min="4353" max="4353" width="6.28515625" customWidth="1"/>
    <col min="4354" max="4354" width="6.7109375" customWidth="1"/>
    <col min="4355" max="4355" width="7.140625" customWidth="1"/>
    <col min="4356" max="4356" width="9.28515625" customWidth="1"/>
    <col min="4357" max="4357" width="6.7109375" customWidth="1"/>
    <col min="4358" max="4358" width="7.42578125" customWidth="1"/>
    <col min="4359" max="4359" width="9" customWidth="1"/>
    <col min="4360" max="4360" width="6.85546875" customWidth="1"/>
    <col min="4361" max="4361" width="6.7109375" customWidth="1"/>
    <col min="4362" max="4362" width="7.85546875" customWidth="1"/>
    <col min="4363" max="4363" width="9" customWidth="1"/>
    <col min="4364" max="4364" width="9.140625" customWidth="1"/>
    <col min="4365" max="4365" width="7.7109375" customWidth="1"/>
    <col min="4606" max="4606" width="4.42578125" customWidth="1"/>
    <col min="4607" max="4607" width="36.28515625" customWidth="1"/>
    <col min="4608" max="4608" width="6.5703125" customWidth="1"/>
    <col min="4609" max="4609" width="6.28515625" customWidth="1"/>
    <col min="4610" max="4610" width="6.7109375" customWidth="1"/>
    <col min="4611" max="4611" width="7.140625" customWidth="1"/>
    <col min="4612" max="4612" width="9.28515625" customWidth="1"/>
    <col min="4613" max="4613" width="6.7109375" customWidth="1"/>
    <col min="4614" max="4614" width="7.42578125" customWidth="1"/>
    <col min="4615" max="4615" width="9" customWidth="1"/>
    <col min="4616" max="4616" width="6.85546875" customWidth="1"/>
    <col min="4617" max="4617" width="6.7109375" customWidth="1"/>
    <col min="4618" max="4618" width="7.85546875" customWidth="1"/>
    <col min="4619" max="4619" width="9" customWidth="1"/>
    <col min="4620" max="4620" width="9.140625" customWidth="1"/>
    <col min="4621" max="4621" width="7.7109375" customWidth="1"/>
    <col min="4862" max="4862" width="4.42578125" customWidth="1"/>
    <col min="4863" max="4863" width="36.28515625" customWidth="1"/>
    <col min="4864" max="4864" width="6.5703125" customWidth="1"/>
    <col min="4865" max="4865" width="6.28515625" customWidth="1"/>
    <col min="4866" max="4866" width="6.7109375" customWidth="1"/>
    <col min="4867" max="4867" width="7.140625" customWidth="1"/>
    <col min="4868" max="4868" width="9.28515625" customWidth="1"/>
    <col min="4869" max="4869" width="6.7109375" customWidth="1"/>
    <col min="4870" max="4870" width="7.42578125" customWidth="1"/>
    <col min="4871" max="4871" width="9" customWidth="1"/>
    <col min="4872" max="4872" width="6.85546875" customWidth="1"/>
    <col min="4873" max="4873" width="6.7109375" customWidth="1"/>
    <col min="4874" max="4874" width="7.85546875" customWidth="1"/>
    <col min="4875" max="4875" width="9" customWidth="1"/>
    <col min="4876" max="4876" width="9.140625" customWidth="1"/>
    <col min="4877" max="4877" width="7.7109375" customWidth="1"/>
    <col min="5118" max="5118" width="4.42578125" customWidth="1"/>
    <col min="5119" max="5119" width="36.28515625" customWidth="1"/>
    <col min="5120" max="5120" width="6.5703125" customWidth="1"/>
    <col min="5121" max="5121" width="6.28515625" customWidth="1"/>
    <col min="5122" max="5122" width="6.7109375" customWidth="1"/>
    <col min="5123" max="5123" width="7.140625" customWidth="1"/>
    <col min="5124" max="5124" width="9.28515625" customWidth="1"/>
    <col min="5125" max="5125" width="6.7109375" customWidth="1"/>
    <col min="5126" max="5126" width="7.42578125" customWidth="1"/>
    <col min="5127" max="5127" width="9" customWidth="1"/>
    <col min="5128" max="5128" width="6.85546875" customWidth="1"/>
    <col min="5129" max="5129" width="6.7109375" customWidth="1"/>
    <col min="5130" max="5130" width="7.85546875" customWidth="1"/>
    <col min="5131" max="5131" width="9" customWidth="1"/>
    <col min="5132" max="5132" width="9.140625" customWidth="1"/>
    <col min="5133" max="5133" width="7.7109375" customWidth="1"/>
    <col min="5374" max="5374" width="4.42578125" customWidth="1"/>
    <col min="5375" max="5375" width="36.28515625" customWidth="1"/>
    <col min="5376" max="5376" width="6.5703125" customWidth="1"/>
    <col min="5377" max="5377" width="6.28515625" customWidth="1"/>
    <col min="5378" max="5378" width="6.7109375" customWidth="1"/>
    <col min="5379" max="5379" width="7.140625" customWidth="1"/>
    <col min="5380" max="5380" width="9.28515625" customWidth="1"/>
    <col min="5381" max="5381" width="6.7109375" customWidth="1"/>
    <col min="5382" max="5382" width="7.42578125" customWidth="1"/>
    <col min="5383" max="5383" width="9" customWidth="1"/>
    <col min="5384" max="5384" width="6.85546875" customWidth="1"/>
    <col min="5385" max="5385" width="6.7109375" customWidth="1"/>
    <col min="5386" max="5386" width="7.85546875" customWidth="1"/>
    <col min="5387" max="5387" width="9" customWidth="1"/>
    <col min="5388" max="5388" width="9.140625" customWidth="1"/>
    <col min="5389" max="5389" width="7.7109375" customWidth="1"/>
    <col min="5630" max="5630" width="4.42578125" customWidth="1"/>
    <col min="5631" max="5631" width="36.28515625" customWidth="1"/>
    <col min="5632" max="5632" width="6.5703125" customWidth="1"/>
    <col min="5633" max="5633" width="6.28515625" customWidth="1"/>
    <col min="5634" max="5634" width="6.7109375" customWidth="1"/>
    <col min="5635" max="5635" width="7.140625" customWidth="1"/>
    <col min="5636" max="5636" width="9.28515625" customWidth="1"/>
    <col min="5637" max="5637" width="6.7109375" customWidth="1"/>
    <col min="5638" max="5638" width="7.42578125" customWidth="1"/>
    <col min="5639" max="5639" width="9" customWidth="1"/>
    <col min="5640" max="5640" width="6.85546875" customWidth="1"/>
    <col min="5641" max="5641" width="6.7109375" customWidth="1"/>
    <col min="5642" max="5642" width="7.85546875" customWidth="1"/>
    <col min="5643" max="5643" width="9" customWidth="1"/>
    <col min="5644" max="5644" width="9.140625" customWidth="1"/>
    <col min="5645" max="5645" width="7.7109375" customWidth="1"/>
    <col min="5886" max="5886" width="4.42578125" customWidth="1"/>
    <col min="5887" max="5887" width="36.28515625" customWidth="1"/>
    <col min="5888" max="5888" width="6.5703125" customWidth="1"/>
    <col min="5889" max="5889" width="6.28515625" customWidth="1"/>
    <col min="5890" max="5890" width="6.7109375" customWidth="1"/>
    <col min="5891" max="5891" width="7.140625" customWidth="1"/>
    <col min="5892" max="5892" width="9.28515625" customWidth="1"/>
    <col min="5893" max="5893" width="6.7109375" customWidth="1"/>
    <col min="5894" max="5894" width="7.42578125" customWidth="1"/>
    <col min="5895" max="5895" width="9" customWidth="1"/>
    <col min="5896" max="5896" width="6.85546875" customWidth="1"/>
    <col min="5897" max="5897" width="6.7109375" customWidth="1"/>
    <col min="5898" max="5898" width="7.85546875" customWidth="1"/>
    <col min="5899" max="5899" width="9" customWidth="1"/>
    <col min="5900" max="5900" width="9.140625" customWidth="1"/>
    <col min="5901" max="5901" width="7.7109375" customWidth="1"/>
    <col min="6142" max="6142" width="4.42578125" customWidth="1"/>
    <col min="6143" max="6143" width="36.28515625" customWidth="1"/>
    <col min="6144" max="6144" width="6.5703125" customWidth="1"/>
    <col min="6145" max="6145" width="6.28515625" customWidth="1"/>
    <col min="6146" max="6146" width="6.7109375" customWidth="1"/>
    <col min="6147" max="6147" width="7.140625" customWidth="1"/>
    <col min="6148" max="6148" width="9.28515625" customWidth="1"/>
    <col min="6149" max="6149" width="6.7109375" customWidth="1"/>
    <col min="6150" max="6150" width="7.42578125" customWidth="1"/>
    <col min="6151" max="6151" width="9" customWidth="1"/>
    <col min="6152" max="6152" width="6.85546875" customWidth="1"/>
    <col min="6153" max="6153" width="6.7109375" customWidth="1"/>
    <col min="6154" max="6154" width="7.85546875" customWidth="1"/>
    <col min="6155" max="6155" width="9" customWidth="1"/>
    <col min="6156" max="6156" width="9.140625" customWidth="1"/>
    <col min="6157" max="6157" width="7.7109375" customWidth="1"/>
    <col min="6398" max="6398" width="4.42578125" customWidth="1"/>
    <col min="6399" max="6399" width="36.28515625" customWidth="1"/>
    <col min="6400" max="6400" width="6.5703125" customWidth="1"/>
    <col min="6401" max="6401" width="6.28515625" customWidth="1"/>
    <col min="6402" max="6402" width="6.7109375" customWidth="1"/>
    <col min="6403" max="6403" width="7.140625" customWidth="1"/>
    <col min="6404" max="6404" width="9.28515625" customWidth="1"/>
    <col min="6405" max="6405" width="6.7109375" customWidth="1"/>
    <col min="6406" max="6406" width="7.42578125" customWidth="1"/>
    <col min="6407" max="6407" width="9" customWidth="1"/>
    <col min="6408" max="6408" width="6.85546875" customWidth="1"/>
    <col min="6409" max="6409" width="6.7109375" customWidth="1"/>
    <col min="6410" max="6410" width="7.85546875" customWidth="1"/>
    <col min="6411" max="6411" width="9" customWidth="1"/>
    <col min="6412" max="6412" width="9.140625" customWidth="1"/>
    <col min="6413" max="6413" width="7.7109375" customWidth="1"/>
    <col min="6654" max="6654" width="4.42578125" customWidth="1"/>
    <col min="6655" max="6655" width="36.28515625" customWidth="1"/>
    <col min="6656" max="6656" width="6.5703125" customWidth="1"/>
    <col min="6657" max="6657" width="6.28515625" customWidth="1"/>
    <col min="6658" max="6658" width="6.7109375" customWidth="1"/>
    <col min="6659" max="6659" width="7.140625" customWidth="1"/>
    <col min="6660" max="6660" width="9.28515625" customWidth="1"/>
    <col min="6661" max="6661" width="6.7109375" customWidth="1"/>
    <col min="6662" max="6662" width="7.42578125" customWidth="1"/>
    <col min="6663" max="6663" width="9" customWidth="1"/>
    <col min="6664" max="6664" width="6.85546875" customWidth="1"/>
    <col min="6665" max="6665" width="6.7109375" customWidth="1"/>
    <col min="6666" max="6666" width="7.85546875" customWidth="1"/>
    <col min="6667" max="6667" width="9" customWidth="1"/>
    <col min="6668" max="6668" width="9.140625" customWidth="1"/>
    <col min="6669" max="6669" width="7.7109375" customWidth="1"/>
    <col min="6910" max="6910" width="4.42578125" customWidth="1"/>
    <col min="6911" max="6911" width="36.28515625" customWidth="1"/>
    <col min="6912" max="6912" width="6.5703125" customWidth="1"/>
    <col min="6913" max="6913" width="6.28515625" customWidth="1"/>
    <col min="6914" max="6914" width="6.7109375" customWidth="1"/>
    <col min="6915" max="6915" width="7.140625" customWidth="1"/>
    <col min="6916" max="6916" width="9.28515625" customWidth="1"/>
    <col min="6917" max="6917" width="6.7109375" customWidth="1"/>
    <col min="6918" max="6918" width="7.42578125" customWidth="1"/>
    <col min="6919" max="6919" width="9" customWidth="1"/>
    <col min="6920" max="6920" width="6.85546875" customWidth="1"/>
    <col min="6921" max="6921" width="6.7109375" customWidth="1"/>
    <col min="6922" max="6922" width="7.85546875" customWidth="1"/>
    <col min="6923" max="6923" width="9" customWidth="1"/>
    <col min="6924" max="6924" width="9.140625" customWidth="1"/>
    <col min="6925" max="6925" width="7.7109375" customWidth="1"/>
    <col min="7166" max="7166" width="4.42578125" customWidth="1"/>
    <col min="7167" max="7167" width="36.28515625" customWidth="1"/>
    <col min="7168" max="7168" width="6.5703125" customWidth="1"/>
    <col min="7169" max="7169" width="6.28515625" customWidth="1"/>
    <col min="7170" max="7170" width="6.7109375" customWidth="1"/>
    <col min="7171" max="7171" width="7.140625" customWidth="1"/>
    <col min="7172" max="7172" width="9.28515625" customWidth="1"/>
    <col min="7173" max="7173" width="6.7109375" customWidth="1"/>
    <col min="7174" max="7174" width="7.42578125" customWidth="1"/>
    <col min="7175" max="7175" width="9" customWidth="1"/>
    <col min="7176" max="7176" width="6.85546875" customWidth="1"/>
    <col min="7177" max="7177" width="6.7109375" customWidth="1"/>
    <col min="7178" max="7178" width="7.85546875" customWidth="1"/>
    <col min="7179" max="7179" width="9" customWidth="1"/>
    <col min="7180" max="7180" width="9.140625" customWidth="1"/>
    <col min="7181" max="7181" width="7.7109375" customWidth="1"/>
    <col min="7422" max="7422" width="4.42578125" customWidth="1"/>
    <col min="7423" max="7423" width="36.28515625" customWidth="1"/>
    <col min="7424" max="7424" width="6.5703125" customWidth="1"/>
    <col min="7425" max="7425" width="6.28515625" customWidth="1"/>
    <col min="7426" max="7426" width="6.7109375" customWidth="1"/>
    <col min="7427" max="7427" width="7.140625" customWidth="1"/>
    <col min="7428" max="7428" width="9.28515625" customWidth="1"/>
    <col min="7429" max="7429" width="6.7109375" customWidth="1"/>
    <col min="7430" max="7430" width="7.42578125" customWidth="1"/>
    <col min="7431" max="7431" width="9" customWidth="1"/>
    <col min="7432" max="7432" width="6.85546875" customWidth="1"/>
    <col min="7433" max="7433" width="6.7109375" customWidth="1"/>
    <col min="7434" max="7434" width="7.85546875" customWidth="1"/>
    <col min="7435" max="7435" width="9" customWidth="1"/>
    <col min="7436" max="7436" width="9.140625" customWidth="1"/>
    <col min="7437" max="7437" width="7.7109375" customWidth="1"/>
    <col min="7678" max="7678" width="4.42578125" customWidth="1"/>
    <col min="7679" max="7679" width="36.28515625" customWidth="1"/>
    <col min="7680" max="7680" width="6.5703125" customWidth="1"/>
    <col min="7681" max="7681" width="6.28515625" customWidth="1"/>
    <col min="7682" max="7682" width="6.7109375" customWidth="1"/>
    <col min="7683" max="7683" width="7.140625" customWidth="1"/>
    <col min="7684" max="7684" width="9.28515625" customWidth="1"/>
    <col min="7685" max="7685" width="6.7109375" customWidth="1"/>
    <col min="7686" max="7686" width="7.42578125" customWidth="1"/>
    <col min="7687" max="7687" width="9" customWidth="1"/>
    <col min="7688" max="7688" width="6.85546875" customWidth="1"/>
    <col min="7689" max="7689" width="6.7109375" customWidth="1"/>
    <col min="7690" max="7690" width="7.85546875" customWidth="1"/>
    <col min="7691" max="7691" width="9" customWidth="1"/>
    <col min="7692" max="7692" width="9.140625" customWidth="1"/>
    <col min="7693" max="7693" width="7.7109375" customWidth="1"/>
    <col min="7934" max="7934" width="4.42578125" customWidth="1"/>
    <col min="7935" max="7935" width="36.28515625" customWidth="1"/>
    <col min="7936" max="7936" width="6.5703125" customWidth="1"/>
    <col min="7937" max="7937" width="6.28515625" customWidth="1"/>
    <col min="7938" max="7938" width="6.7109375" customWidth="1"/>
    <col min="7939" max="7939" width="7.140625" customWidth="1"/>
    <col min="7940" max="7940" width="9.28515625" customWidth="1"/>
    <col min="7941" max="7941" width="6.7109375" customWidth="1"/>
    <col min="7942" max="7942" width="7.42578125" customWidth="1"/>
    <col min="7943" max="7943" width="9" customWidth="1"/>
    <col min="7944" max="7944" width="6.85546875" customWidth="1"/>
    <col min="7945" max="7945" width="6.7109375" customWidth="1"/>
    <col min="7946" max="7946" width="7.85546875" customWidth="1"/>
    <col min="7947" max="7947" width="9" customWidth="1"/>
    <col min="7948" max="7948" width="9.140625" customWidth="1"/>
    <col min="7949" max="7949" width="7.7109375" customWidth="1"/>
    <col min="8190" max="8190" width="4.42578125" customWidth="1"/>
    <col min="8191" max="8191" width="36.28515625" customWidth="1"/>
    <col min="8192" max="8192" width="6.5703125" customWidth="1"/>
    <col min="8193" max="8193" width="6.28515625" customWidth="1"/>
    <col min="8194" max="8194" width="6.7109375" customWidth="1"/>
    <col min="8195" max="8195" width="7.140625" customWidth="1"/>
    <col min="8196" max="8196" width="9.28515625" customWidth="1"/>
    <col min="8197" max="8197" width="6.7109375" customWidth="1"/>
    <col min="8198" max="8198" width="7.42578125" customWidth="1"/>
    <col min="8199" max="8199" width="9" customWidth="1"/>
    <col min="8200" max="8200" width="6.85546875" customWidth="1"/>
    <col min="8201" max="8201" width="6.7109375" customWidth="1"/>
    <col min="8202" max="8202" width="7.85546875" customWidth="1"/>
    <col min="8203" max="8203" width="9" customWidth="1"/>
    <col min="8204" max="8204" width="9.140625" customWidth="1"/>
    <col min="8205" max="8205" width="7.7109375" customWidth="1"/>
    <col min="8446" max="8446" width="4.42578125" customWidth="1"/>
    <col min="8447" max="8447" width="36.28515625" customWidth="1"/>
    <col min="8448" max="8448" width="6.5703125" customWidth="1"/>
    <col min="8449" max="8449" width="6.28515625" customWidth="1"/>
    <col min="8450" max="8450" width="6.7109375" customWidth="1"/>
    <col min="8451" max="8451" width="7.140625" customWidth="1"/>
    <col min="8452" max="8452" width="9.28515625" customWidth="1"/>
    <col min="8453" max="8453" width="6.7109375" customWidth="1"/>
    <col min="8454" max="8454" width="7.42578125" customWidth="1"/>
    <col min="8455" max="8455" width="9" customWidth="1"/>
    <col min="8456" max="8456" width="6.85546875" customWidth="1"/>
    <col min="8457" max="8457" width="6.7109375" customWidth="1"/>
    <col min="8458" max="8458" width="7.85546875" customWidth="1"/>
    <col min="8459" max="8459" width="9" customWidth="1"/>
    <col min="8460" max="8460" width="9.140625" customWidth="1"/>
    <col min="8461" max="8461" width="7.7109375" customWidth="1"/>
    <col min="8702" max="8702" width="4.42578125" customWidth="1"/>
    <col min="8703" max="8703" width="36.28515625" customWidth="1"/>
    <col min="8704" max="8704" width="6.5703125" customWidth="1"/>
    <col min="8705" max="8705" width="6.28515625" customWidth="1"/>
    <col min="8706" max="8706" width="6.7109375" customWidth="1"/>
    <col min="8707" max="8707" width="7.140625" customWidth="1"/>
    <col min="8708" max="8708" width="9.28515625" customWidth="1"/>
    <col min="8709" max="8709" width="6.7109375" customWidth="1"/>
    <col min="8710" max="8710" width="7.42578125" customWidth="1"/>
    <col min="8711" max="8711" width="9" customWidth="1"/>
    <col min="8712" max="8712" width="6.85546875" customWidth="1"/>
    <col min="8713" max="8713" width="6.7109375" customWidth="1"/>
    <col min="8714" max="8714" width="7.85546875" customWidth="1"/>
    <col min="8715" max="8715" width="9" customWidth="1"/>
    <col min="8716" max="8716" width="9.140625" customWidth="1"/>
    <col min="8717" max="8717" width="7.7109375" customWidth="1"/>
    <col min="8958" max="8958" width="4.42578125" customWidth="1"/>
    <col min="8959" max="8959" width="36.28515625" customWidth="1"/>
    <col min="8960" max="8960" width="6.5703125" customWidth="1"/>
    <col min="8961" max="8961" width="6.28515625" customWidth="1"/>
    <col min="8962" max="8962" width="6.7109375" customWidth="1"/>
    <col min="8963" max="8963" width="7.140625" customWidth="1"/>
    <col min="8964" max="8964" width="9.28515625" customWidth="1"/>
    <col min="8965" max="8965" width="6.7109375" customWidth="1"/>
    <col min="8966" max="8966" width="7.42578125" customWidth="1"/>
    <col min="8967" max="8967" width="9" customWidth="1"/>
    <col min="8968" max="8968" width="6.85546875" customWidth="1"/>
    <col min="8969" max="8969" width="6.7109375" customWidth="1"/>
    <col min="8970" max="8970" width="7.85546875" customWidth="1"/>
    <col min="8971" max="8971" width="9" customWidth="1"/>
    <col min="8972" max="8972" width="9.140625" customWidth="1"/>
    <col min="8973" max="8973" width="7.7109375" customWidth="1"/>
    <col min="9214" max="9214" width="4.42578125" customWidth="1"/>
    <col min="9215" max="9215" width="36.28515625" customWidth="1"/>
    <col min="9216" max="9216" width="6.5703125" customWidth="1"/>
    <col min="9217" max="9217" width="6.28515625" customWidth="1"/>
    <col min="9218" max="9218" width="6.7109375" customWidth="1"/>
    <col min="9219" max="9219" width="7.140625" customWidth="1"/>
    <col min="9220" max="9220" width="9.28515625" customWidth="1"/>
    <col min="9221" max="9221" width="6.7109375" customWidth="1"/>
    <col min="9222" max="9222" width="7.42578125" customWidth="1"/>
    <col min="9223" max="9223" width="9" customWidth="1"/>
    <col min="9224" max="9224" width="6.85546875" customWidth="1"/>
    <col min="9225" max="9225" width="6.7109375" customWidth="1"/>
    <col min="9226" max="9226" width="7.85546875" customWidth="1"/>
    <col min="9227" max="9227" width="9" customWidth="1"/>
    <col min="9228" max="9228" width="9.140625" customWidth="1"/>
    <col min="9229" max="9229" width="7.7109375" customWidth="1"/>
    <col min="9470" max="9470" width="4.42578125" customWidth="1"/>
    <col min="9471" max="9471" width="36.28515625" customWidth="1"/>
    <col min="9472" max="9472" width="6.5703125" customWidth="1"/>
    <col min="9473" max="9473" width="6.28515625" customWidth="1"/>
    <col min="9474" max="9474" width="6.7109375" customWidth="1"/>
    <col min="9475" max="9475" width="7.140625" customWidth="1"/>
    <col min="9476" max="9476" width="9.28515625" customWidth="1"/>
    <col min="9477" max="9477" width="6.7109375" customWidth="1"/>
    <col min="9478" max="9478" width="7.42578125" customWidth="1"/>
    <col min="9479" max="9479" width="9" customWidth="1"/>
    <col min="9480" max="9480" width="6.85546875" customWidth="1"/>
    <col min="9481" max="9481" width="6.7109375" customWidth="1"/>
    <col min="9482" max="9482" width="7.85546875" customWidth="1"/>
    <col min="9483" max="9483" width="9" customWidth="1"/>
    <col min="9484" max="9484" width="9.140625" customWidth="1"/>
    <col min="9485" max="9485" width="7.7109375" customWidth="1"/>
    <col min="9726" max="9726" width="4.42578125" customWidth="1"/>
    <col min="9727" max="9727" width="36.28515625" customWidth="1"/>
    <col min="9728" max="9728" width="6.5703125" customWidth="1"/>
    <col min="9729" max="9729" width="6.28515625" customWidth="1"/>
    <col min="9730" max="9730" width="6.7109375" customWidth="1"/>
    <col min="9731" max="9731" width="7.140625" customWidth="1"/>
    <col min="9732" max="9732" width="9.28515625" customWidth="1"/>
    <col min="9733" max="9733" width="6.7109375" customWidth="1"/>
    <col min="9734" max="9734" width="7.42578125" customWidth="1"/>
    <col min="9735" max="9735" width="9" customWidth="1"/>
    <col min="9736" max="9736" width="6.85546875" customWidth="1"/>
    <col min="9737" max="9737" width="6.7109375" customWidth="1"/>
    <col min="9738" max="9738" width="7.85546875" customWidth="1"/>
    <col min="9739" max="9739" width="9" customWidth="1"/>
    <col min="9740" max="9740" width="9.140625" customWidth="1"/>
    <col min="9741" max="9741" width="7.7109375" customWidth="1"/>
    <col min="9982" max="9982" width="4.42578125" customWidth="1"/>
    <col min="9983" max="9983" width="36.28515625" customWidth="1"/>
    <col min="9984" max="9984" width="6.5703125" customWidth="1"/>
    <col min="9985" max="9985" width="6.28515625" customWidth="1"/>
    <col min="9986" max="9986" width="6.7109375" customWidth="1"/>
    <col min="9987" max="9987" width="7.140625" customWidth="1"/>
    <col min="9988" max="9988" width="9.28515625" customWidth="1"/>
    <col min="9989" max="9989" width="6.7109375" customWidth="1"/>
    <col min="9990" max="9990" width="7.42578125" customWidth="1"/>
    <col min="9991" max="9991" width="9" customWidth="1"/>
    <col min="9992" max="9992" width="6.85546875" customWidth="1"/>
    <col min="9993" max="9993" width="6.7109375" customWidth="1"/>
    <col min="9994" max="9994" width="7.85546875" customWidth="1"/>
    <col min="9995" max="9995" width="9" customWidth="1"/>
    <col min="9996" max="9996" width="9.140625" customWidth="1"/>
    <col min="9997" max="9997" width="7.7109375" customWidth="1"/>
    <col min="10238" max="10238" width="4.42578125" customWidth="1"/>
    <col min="10239" max="10239" width="36.28515625" customWidth="1"/>
    <col min="10240" max="10240" width="6.5703125" customWidth="1"/>
    <col min="10241" max="10241" width="6.28515625" customWidth="1"/>
    <col min="10242" max="10242" width="6.7109375" customWidth="1"/>
    <col min="10243" max="10243" width="7.140625" customWidth="1"/>
    <col min="10244" max="10244" width="9.28515625" customWidth="1"/>
    <col min="10245" max="10245" width="6.7109375" customWidth="1"/>
    <col min="10246" max="10246" width="7.42578125" customWidth="1"/>
    <col min="10247" max="10247" width="9" customWidth="1"/>
    <col min="10248" max="10248" width="6.85546875" customWidth="1"/>
    <col min="10249" max="10249" width="6.7109375" customWidth="1"/>
    <col min="10250" max="10250" width="7.85546875" customWidth="1"/>
    <col min="10251" max="10251" width="9" customWidth="1"/>
    <col min="10252" max="10252" width="9.140625" customWidth="1"/>
    <col min="10253" max="10253" width="7.7109375" customWidth="1"/>
    <col min="10494" max="10494" width="4.42578125" customWidth="1"/>
    <col min="10495" max="10495" width="36.28515625" customWidth="1"/>
    <col min="10496" max="10496" width="6.5703125" customWidth="1"/>
    <col min="10497" max="10497" width="6.28515625" customWidth="1"/>
    <col min="10498" max="10498" width="6.7109375" customWidth="1"/>
    <col min="10499" max="10499" width="7.140625" customWidth="1"/>
    <col min="10500" max="10500" width="9.28515625" customWidth="1"/>
    <col min="10501" max="10501" width="6.7109375" customWidth="1"/>
    <col min="10502" max="10502" width="7.42578125" customWidth="1"/>
    <col min="10503" max="10503" width="9" customWidth="1"/>
    <col min="10504" max="10504" width="6.85546875" customWidth="1"/>
    <col min="10505" max="10505" width="6.7109375" customWidth="1"/>
    <col min="10506" max="10506" width="7.85546875" customWidth="1"/>
    <col min="10507" max="10507" width="9" customWidth="1"/>
    <col min="10508" max="10508" width="9.140625" customWidth="1"/>
    <col min="10509" max="10509" width="7.7109375" customWidth="1"/>
    <col min="10750" max="10750" width="4.42578125" customWidth="1"/>
    <col min="10751" max="10751" width="36.28515625" customWidth="1"/>
    <col min="10752" max="10752" width="6.5703125" customWidth="1"/>
    <col min="10753" max="10753" width="6.28515625" customWidth="1"/>
    <col min="10754" max="10754" width="6.7109375" customWidth="1"/>
    <col min="10755" max="10755" width="7.140625" customWidth="1"/>
    <col min="10756" max="10756" width="9.28515625" customWidth="1"/>
    <col min="10757" max="10757" width="6.7109375" customWidth="1"/>
    <col min="10758" max="10758" width="7.42578125" customWidth="1"/>
    <col min="10759" max="10759" width="9" customWidth="1"/>
    <col min="10760" max="10760" width="6.85546875" customWidth="1"/>
    <col min="10761" max="10761" width="6.7109375" customWidth="1"/>
    <col min="10762" max="10762" width="7.85546875" customWidth="1"/>
    <col min="10763" max="10763" width="9" customWidth="1"/>
    <col min="10764" max="10764" width="9.140625" customWidth="1"/>
    <col min="10765" max="10765" width="7.7109375" customWidth="1"/>
    <col min="11006" max="11006" width="4.42578125" customWidth="1"/>
    <col min="11007" max="11007" width="36.28515625" customWidth="1"/>
    <col min="11008" max="11008" width="6.5703125" customWidth="1"/>
    <col min="11009" max="11009" width="6.28515625" customWidth="1"/>
    <col min="11010" max="11010" width="6.7109375" customWidth="1"/>
    <col min="11011" max="11011" width="7.140625" customWidth="1"/>
    <col min="11012" max="11012" width="9.28515625" customWidth="1"/>
    <col min="11013" max="11013" width="6.7109375" customWidth="1"/>
    <col min="11014" max="11014" width="7.42578125" customWidth="1"/>
    <col min="11015" max="11015" width="9" customWidth="1"/>
    <col min="11016" max="11016" width="6.85546875" customWidth="1"/>
    <col min="11017" max="11017" width="6.7109375" customWidth="1"/>
    <col min="11018" max="11018" width="7.85546875" customWidth="1"/>
    <col min="11019" max="11019" width="9" customWidth="1"/>
    <col min="11020" max="11020" width="9.140625" customWidth="1"/>
    <col min="11021" max="11021" width="7.7109375" customWidth="1"/>
    <col min="11262" max="11262" width="4.42578125" customWidth="1"/>
    <col min="11263" max="11263" width="36.28515625" customWidth="1"/>
    <col min="11264" max="11264" width="6.5703125" customWidth="1"/>
    <col min="11265" max="11265" width="6.28515625" customWidth="1"/>
    <col min="11266" max="11266" width="6.7109375" customWidth="1"/>
    <col min="11267" max="11267" width="7.140625" customWidth="1"/>
    <col min="11268" max="11268" width="9.28515625" customWidth="1"/>
    <col min="11269" max="11269" width="6.7109375" customWidth="1"/>
    <col min="11270" max="11270" width="7.42578125" customWidth="1"/>
    <col min="11271" max="11271" width="9" customWidth="1"/>
    <col min="11272" max="11272" width="6.85546875" customWidth="1"/>
    <col min="11273" max="11273" width="6.7109375" customWidth="1"/>
    <col min="11274" max="11274" width="7.85546875" customWidth="1"/>
    <col min="11275" max="11275" width="9" customWidth="1"/>
    <col min="11276" max="11276" width="9.140625" customWidth="1"/>
    <col min="11277" max="11277" width="7.7109375" customWidth="1"/>
    <col min="11518" max="11518" width="4.42578125" customWidth="1"/>
    <col min="11519" max="11519" width="36.28515625" customWidth="1"/>
    <col min="11520" max="11520" width="6.5703125" customWidth="1"/>
    <col min="11521" max="11521" width="6.28515625" customWidth="1"/>
    <col min="11522" max="11522" width="6.7109375" customWidth="1"/>
    <col min="11523" max="11523" width="7.140625" customWidth="1"/>
    <col min="11524" max="11524" width="9.28515625" customWidth="1"/>
    <col min="11525" max="11525" width="6.7109375" customWidth="1"/>
    <col min="11526" max="11526" width="7.42578125" customWidth="1"/>
    <col min="11527" max="11527" width="9" customWidth="1"/>
    <col min="11528" max="11528" width="6.85546875" customWidth="1"/>
    <col min="11529" max="11529" width="6.7109375" customWidth="1"/>
    <col min="11530" max="11530" width="7.85546875" customWidth="1"/>
    <col min="11531" max="11531" width="9" customWidth="1"/>
    <col min="11532" max="11532" width="9.140625" customWidth="1"/>
    <col min="11533" max="11533" width="7.7109375" customWidth="1"/>
    <col min="11774" max="11774" width="4.42578125" customWidth="1"/>
    <col min="11775" max="11775" width="36.28515625" customWidth="1"/>
    <col min="11776" max="11776" width="6.5703125" customWidth="1"/>
    <col min="11777" max="11777" width="6.28515625" customWidth="1"/>
    <col min="11778" max="11778" width="6.7109375" customWidth="1"/>
    <col min="11779" max="11779" width="7.140625" customWidth="1"/>
    <col min="11780" max="11780" width="9.28515625" customWidth="1"/>
    <col min="11781" max="11781" width="6.7109375" customWidth="1"/>
    <col min="11782" max="11782" width="7.42578125" customWidth="1"/>
    <col min="11783" max="11783" width="9" customWidth="1"/>
    <col min="11784" max="11784" width="6.85546875" customWidth="1"/>
    <col min="11785" max="11785" width="6.7109375" customWidth="1"/>
    <col min="11786" max="11786" width="7.85546875" customWidth="1"/>
    <col min="11787" max="11787" width="9" customWidth="1"/>
    <col min="11788" max="11788" width="9.140625" customWidth="1"/>
    <col min="11789" max="11789" width="7.7109375" customWidth="1"/>
    <col min="12030" max="12030" width="4.42578125" customWidth="1"/>
    <col min="12031" max="12031" width="36.28515625" customWidth="1"/>
    <col min="12032" max="12032" width="6.5703125" customWidth="1"/>
    <col min="12033" max="12033" width="6.28515625" customWidth="1"/>
    <col min="12034" max="12034" width="6.7109375" customWidth="1"/>
    <col min="12035" max="12035" width="7.140625" customWidth="1"/>
    <col min="12036" max="12036" width="9.28515625" customWidth="1"/>
    <col min="12037" max="12037" width="6.7109375" customWidth="1"/>
    <col min="12038" max="12038" width="7.42578125" customWidth="1"/>
    <col min="12039" max="12039" width="9" customWidth="1"/>
    <col min="12040" max="12040" width="6.85546875" customWidth="1"/>
    <col min="12041" max="12041" width="6.7109375" customWidth="1"/>
    <col min="12042" max="12042" width="7.85546875" customWidth="1"/>
    <col min="12043" max="12043" width="9" customWidth="1"/>
    <col min="12044" max="12044" width="9.140625" customWidth="1"/>
    <col min="12045" max="12045" width="7.7109375" customWidth="1"/>
    <col min="12286" max="12286" width="4.42578125" customWidth="1"/>
    <col min="12287" max="12287" width="36.28515625" customWidth="1"/>
    <col min="12288" max="12288" width="6.5703125" customWidth="1"/>
    <col min="12289" max="12289" width="6.28515625" customWidth="1"/>
    <col min="12290" max="12290" width="6.7109375" customWidth="1"/>
    <col min="12291" max="12291" width="7.140625" customWidth="1"/>
    <col min="12292" max="12292" width="9.28515625" customWidth="1"/>
    <col min="12293" max="12293" width="6.7109375" customWidth="1"/>
    <col min="12294" max="12294" width="7.42578125" customWidth="1"/>
    <col min="12295" max="12295" width="9" customWidth="1"/>
    <col min="12296" max="12296" width="6.85546875" customWidth="1"/>
    <col min="12297" max="12297" width="6.7109375" customWidth="1"/>
    <col min="12298" max="12298" width="7.85546875" customWidth="1"/>
    <col min="12299" max="12299" width="9" customWidth="1"/>
    <col min="12300" max="12300" width="9.140625" customWidth="1"/>
    <col min="12301" max="12301" width="7.7109375" customWidth="1"/>
    <col min="12542" max="12542" width="4.42578125" customWidth="1"/>
    <col min="12543" max="12543" width="36.28515625" customWidth="1"/>
    <col min="12544" max="12544" width="6.5703125" customWidth="1"/>
    <col min="12545" max="12545" width="6.28515625" customWidth="1"/>
    <col min="12546" max="12546" width="6.7109375" customWidth="1"/>
    <col min="12547" max="12547" width="7.140625" customWidth="1"/>
    <col min="12548" max="12548" width="9.28515625" customWidth="1"/>
    <col min="12549" max="12549" width="6.7109375" customWidth="1"/>
    <col min="12550" max="12550" width="7.42578125" customWidth="1"/>
    <col min="12551" max="12551" width="9" customWidth="1"/>
    <col min="12552" max="12552" width="6.85546875" customWidth="1"/>
    <col min="12553" max="12553" width="6.7109375" customWidth="1"/>
    <col min="12554" max="12554" width="7.85546875" customWidth="1"/>
    <col min="12555" max="12555" width="9" customWidth="1"/>
    <col min="12556" max="12556" width="9.140625" customWidth="1"/>
    <col min="12557" max="12557" width="7.7109375" customWidth="1"/>
    <col min="12798" max="12798" width="4.42578125" customWidth="1"/>
    <col min="12799" max="12799" width="36.28515625" customWidth="1"/>
    <col min="12800" max="12800" width="6.5703125" customWidth="1"/>
    <col min="12801" max="12801" width="6.28515625" customWidth="1"/>
    <col min="12802" max="12802" width="6.7109375" customWidth="1"/>
    <col min="12803" max="12803" width="7.140625" customWidth="1"/>
    <col min="12804" max="12804" width="9.28515625" customWidth="1"/>
    <col min="12805" max="12805" width="6.7109375" customWidth="1"/>
    <col min="12806" max="12806" width="7.42578125" customWidth="1"/>
    <col min="12807" max="12807" width="9" customWidth="1"/>
    <col min="12808" max="12808" width="6.85546875" customWidth="1"/>
    <col min="12809" max="12809" width="6.7109375" customWidth="1"/>
    <col min="12810" max="12810" width="7.85546875" customWidth="1"/>
    <col min="12811" max="12811" width="9" customWidth="1"/>
    <col min="12812" max="12812" width="9.140625" customWidth="1"/>
    <col min="12813" max="12813" width="7.7109375" customWidth="1"/>
    <col min="13054" max="13054" width="4.42578125" customWidth="1"/>
    <col min="13055" max="13055" width="36.28515625" customWidth="1"/>
    <col min="13056" max="13056" width="6.5703125" customWidth="1"/>
    <col min="13057" max="13057" width="6.28515625" customWidth="1"/>
    <col min="13058" max="13058" width="6.7109375" customWidth="1"/>
    <col min="13059" max="13059" width="7.140625" customWidth="1"/>
    <col min="13060" max="13060" width="9.28515625" customWidth="1"/>
    <col min="13061" max="13061" width="6.7109375" customWidth="1"/>
    <col min="13062" max="13062" width="7.42578125" customWidth="1"/>
    <col min="13063" max="13063" width="9" customWidth="1"/>
    <col min="13064" max="13064" width="6.85546875" customWidth="1"/>
    <col min="13065" max="13065" width="6.7109375" customWidth="1"/>
    <col min="13066" max="13066" width="7.85546875" customWidth="1"/>
    <col min="13067" max="13067" width="9" customWidth="1"/>
    <col min="13068" max="13068" width="9.140625" customWidth="1"/>
    <col min="13069" max="13069" width="7.7109375" customWidth="1"/>
    <col min="13310" max="13310" width="4.42578125" customWidth="1"/>
    <col min="13311" max="13311" width="36.28515625" customWidth="1"/>
    <col min="13312" max="13312" width="6.5703125" customWidth="1"/>
    <col min="13313" max="13313" width="6.28515625" customWidth="1"/>
    <col min="13314" max="13314" width="6.7109375" customWidth="1"/>
    <col min="13315" max="13315" width="7.140625" customWidth="1"/>
    <col min="13316" max="13316" width="9.28515625" customWidth="1"/>
    <col min="13317" max="13317" width="6.7109375" customWidth="1"/>
    <col min="13318" max="13318" width="7.42578125" customWidth="1"/>
    <col min="13319" max="13319" width="9" customWidth="1"/>
    <col min="13320" max="13320" width="6.85546875" customWidth="1"/>
    <col min="13321" max="13321" width="6.7109375" customWidth="1"/>
    <col min="13322" max="13322" width="7.85546875" customWidth="1"/>
    <col min="13323" max="13323" width="9" customWidth="1"/>
    <col min="13324" max="13324" width="9.140625" customWidth="1"/>
    <col min="13325" max="13325" width="7.7109375" customWidth="1"/>
    <col min="13566" max="13566" width="4.42578125" customWidth="1"/>
    <col min="13567" max="13567" width="36.28515625" customWidth="1"/>
    <col min="13568" max="13568" width="6.5703125" customWidth="1"/>
    <col min="13569" max="13569" width="6.28515625" customWidth="1"/>
    <col min="13570" max="13570" width="6.7109375" customWidth="1"/>
    <col min="13571" max="13571" width="7.140625" customWidth="1"/>
    <col min="13572" max="13572" width="9.28515625" customWidth="1"/>
    <col min="13573" max="13573" width="6.7109375" customWidth="1"/>
    <col min="13574" max="13574" width="7.42578125" customWidth="1"/>
    <col min="13575" max="13575" width="9" customWidth="1"/>
    <col min="13576" max="13576" width="6.85546875" customWidth="1"/>
    <col min="13577" max="13577" width="6.7109375" customWidth="1"/>
    <col min="13578" max="13578" width="7.85546875" customWidth="1"/>
    <col min="13579" max="13579" width="9" customWidth="1"/>
    <col min="13580" max="13580" width="9.140625" customWidth="1"/>
    <col min="13581" max="13581" width="7.7109375" customWidth="1"/>
    <col min="13822" max="13822" width="4.42578125" customWidth="1"/>
    <col min="13823" max="13823" width="36.28515625" customWidth="1"/>
    <col min="13824" max="13824" width="6.5703125" customWidth="1"/>
    <col min="13825" max="13825" width="6.28515625" customWidth="1"/>
    <col min="13826" max="13826" width="6.7109375" customWidth="1"/>
    <col min="13827" max="13827" width="7.140625" customWidth="1"/>
    <col min="13828" max="13828" width="9.28515625" customWidth="1"/>
    <col min="13829" max="13829" width="6.7109375" customWidth="1"/>
    <col min="13830" max="13830" width="7.42578125" customWidth="1"/>
    <col min="13831" max="13831" width="9" customWidth="1"/>
    <col min="13832" max="13832" width="6.85546875" customWidth="1"/>
    <col min="13833" max="13833" width="6.7109375" customWidth="1"/>
    <col min="13834" max="13834" width="7.85546875" customWidth="1"/>
    <col min="13835" max="13835" width="9" customWidth="1"/>
    <col min="13836" max="13836" width="9.140625" customWidth="1"/>
    <col min="13837" max="13837" width="7.7109375" customWidth="1"/>
    <col min="14078" max="14078" width="4.42578125" customWidth="1"/>
    <col min="14079" max="14079" width="36.28515625" customWidth="1"/>
    <col min="14080" max="14080" width="6.5703125" customWidth="1"/>
    <col min="14081" max="14081" width="6.28515625" customWidth="1"/>
    <col min="14082" max="14082" width="6.7109375" customWidth="1"/>
    <col min="14083" max="14083" width="7.140625" customWidth="1"/>
    <col min="14084" max="14084" width="9.28515625" customWidth="1"/>
    <col min="14085" max="14085" width="6.7109375" customWidth="1"/>
    <col min="14086" max="14086" width="7.42578125" customWidth="1"/>
    <col min="14087" max="14087" width="9" customWidth="1"/>
    <col min="14088" max="14088" width="6.85546875" customWidth="1"/>
    <col min="14089" max="14089" width="6.7109375" customWidth="1"/>
    <col min="14090" max="14090" width="7.85546875" customWidth="1"/>
    <col min="14091" max="14091" width="9" customWidth="1"/>
    <col min="14092" max="14092" width="9.140625" customWidth="1"/>
    <col min="14093" max="14093" width="7.7109375" customWidth="1"/>
    <col min="14334" max="14334" width="4.42578125" customWidth="1"/>
    <col min="14335" max="14335" width="36.28515625" customWidth="1"/>
    <col min="14336" max="14336" width="6.5703125" customWidth="1"/>
    <col min="14337" max="14337" width="6.28515625" customWidth="1"/>
    <col min="14338" max="14338" width="6.7109375" customWidth="1"/>
    <col min="14339" max="14339" width="7.140625" customWidth="1"/>
    <col min="14340" max="14340" width="9.28515625" customWidth="1"/>
    <col min="14341" max="14341" width="6.7109375" customWidth="1"/>
    <col min="14342" max="14342" width="7.42578125" customWidth="1"/>
    <col min="14343" max="14343" width="9" customWidth="1"/>
    <col min="14344" max="14344" width="6.85546875" customWidth="1"/>
    <col min="14345" max="14345" width="6.7109375" customWidth="1"/>
    <col min="14346" max="14346" width="7.85546875" customWidth="1"/>
    <col min="14347" max="14347" width="9" customWidth="1"/>
    <col min="14348" max="14348" width="9.140625" customWidth="1"/>
    <col min="14349" max="14349" width="7.7109375" customWidth="1"/>
    <col min="14590" max="14590" width="4.42578125" customWidth="1"/>
    <col min="14591" max="14591" width="36.28515625" customWidth="1"/>
    <col min="14592" max="14592" width="6.5703125" customWidth="1"/>
    <col min="14593" max="14593" width="6.28515625" customWidth="1"/>
    <col min="14594" max="14594" width="6.7109375" customWidth="1"/>
    <col min="14595" max="14595" width="7.140625" customWidth="1"/>
    <col min="14596" max="14596" width="9.28515625" customWidth="1"/>
    <col min="14597" max="14597" width="6.7109375" customWidth="1"/>
    <col min="14598" max="14598" width="7.42578125" customWidth="1"/>
    <col min="14599" max="14599" width="9" customWidth="1"/>
    <col min="14600" max="14600" width="6.85546875" customWidth="1"/>
    <col min="14601" max="14601" width="6.7109375" customWidth="1"/>
    <col min="14602" max="14602" width="7.85546875" customWidth="1"/>
    <col min="14603" max="14603" width="9" customWidth="1"/>
    <col min="14604" max="14604" width="9.140625" customWidth="1"/>
    <col min="14605" max="14605" width="7.7109375" customWidth="1"/>
    <col min="14846" max="14846" width="4.42578125" customWidth="1"/>
    <col min="14847" max="14847" width="36.28515625" customWidth="1"/>
    <col min="14848" max="14848" width="6.5703125" customWidth="1"/>
    <col min="14849" max="14849" width="6.28515625" customWidth="1"/>
    <col min="14850" max="14850" width="6.7109375" customWidth="1"/>
    <col min="14851" max="14851" width="7.140625" customWidth="1"/>
    <col min="14852" max="14852" width="9.28515625" customWidth="1"/>
    <col min="14853" max="14853" width="6.7109375" customWidth="1"/>
    <col min="14854" max="14854" width="7.42578125" customWidth="1"/>
    <col min="14855" max="14855" width="9" customWidth="1"/>
    <col min="14856" max="14856" width="6.85546875" customWidth="1"/>
    <col min="14857" max="14857" width="6.7109375" customWidth="1"/>
    <col min="14858" max="14858" width="7.85546875" customWidth="1"/>
    <col min="14859" max="14859" width="9" customWidth="1"/>
    <col min="14860" max="14860" width="9.140625" customWidth="1"/>
    <col min="14861" max="14861" width="7.7109375" customWidth="1"/>
    <col min="15102" max="15102" width="4.42578125" customWidth="1"/>
    <col min="15103" max="15103" width="36.28515625" customWidth="1"/>
    <col min="15104" max="15104" width="6.5703125" customWidth="1"/>
    <col min="15105" max="15105" width="6.28515625" customWidth="1"/>
    <col min="15106" max="15106" width="6.7109375" customWidth="1"/>
    <col min="15107" max="15107" width="7.140625" customWidth="1"/>
    <col min="15108" max="15108" width="9.28515625" customWidth="1"/>
    <col min="15109" max="15109" width="6.7109375" customWidth="1"/>
    <col min="15110" max="15110" width="7.42578125" customWidth="1"/>
    <col min="15111" max="15111" width="9" customWidth="1"/>
    <col min="15112" max="15112" width="6.85546875" customWidth="1"/>
    <col min="15113" max="15113" width="6.7109375" customWidth="1"/>
    <col min="15114" max="15114" width="7.85546875" customWidth="1"/>
    <col min="15115" max="15115" width="9" customWidth="1"/>
    <col min="15116" max="15116" width="9.140625" customWidth="1"/>
    <col min="15117" max="15117" width="7.7109375" customWidth="1"/>
    <col min="15358" max="15358" width="4.42578125" customWidth="1"/>
    <col min="15359" max="15359" width="36.28515625" customWidth="1"/>
    <col min="15360" max="15360" width="6.5703125" customWidth="1"/>
    <col min="15361" max="15361" width="6.28515625" customWidth="1"/>
    <col min="15362" max="15362" width="6.7109375" customWidth="1"/>
    <col min="15363" max="15363" width="7.140625" customWidth="1"/>
    <col min="15364" max="15364" width="9.28515625" customWidth="1"/>
    <col min="15365" max="15365" width="6.7109375" customWidth="1"/>
    <col min="15366" max="15366" width="7.42578125" customWidth="1"/>
    <col min="15367" max="15367" width="9" customWidth="1"/>
    <col min="15368" max="15368" width="6.85546875" customWidth="1"/>
    <col min="15369" max="15369" width="6.7109375" customWidth="1"/>
    <col min="15370" max="15370" width="7.85546875" customWidth="1"/>
    <col min="15371" max="15371" width="9" customWidth="1"/>
    <col min="15372" max="15372" width="9.140625" customWidth="1"/>
    <col min="15373" max="15373" width="7.7109375" customWidth="1"/>
    <col min="15614" max="15614" width="4.42578125" customWidth="1"/>
    <col min="15615" max="15615" width="36.28515625" customWidth="1"/>
    <col min="15616" max="15616" width="6.5703125" customWidth="1"/>
    <col min="15617" max="15617" width="6.28515625" customWidth="1"/>
    <col min="15618" max="15618" width="6.7109375" customWidth="1"/>
    <col min="15619" max="15619" width="7.140625" customWidth="1"/>
    <col min="15620" max="15620" width="9.28515625" customWidth="1"/>
    <col min="15621" max="15621" width="6.7109375" customWidth="1"/>
    <col min="15622" max="15622" width="7.42578125" customWidth="1"/>
    <col min="15623" max="15623" width="9" customWidth="1"/>
    <col min="15624" max="15624" width="6.85546875" customWidth="1"/>
    <col min="15625" max="15625" width="6.7109375" customWidth="1"/>
    <col min="15626" max="15626" width="7.85546875" customWidth="1"/>
    <col min="15627" max="15627" width="9" customWidth="1"/>
    <col min="15628" max="15628" width="9.140625" customWidth="1"/>
    <col min="15629" max="15629" width="7.7109375" customWidth="1"/>
    <col min="15870" max="15870" width="4.42578125" customWidth="1"/>
    <col min="15871" max="15871" width="36.28515625" customWidth="1"/>
    <col min="15872" max="15872" width="6.5703125" customWidth="1"/>
    <col min="15873" max="15873" width="6.28515625" customWidth="1"/>
    <col min="15874" max="15874" width="6.7109375" customWidth="1"/>
    <col min="15875" max="15875" width="7.140625" customWidth="1"/>
    <col min="15876" max="15876" width="9.28515625" customWidth="1"/>
    <col min="15877" max="15877" width="6.7109375" customWidth="1"/>
    <col min="15878" max="15878" width="7.42578125" customWidth="1"/>
    <col min="15879" max="15879" width="9" customWidth="1"/>
    <col min="15880" max="15880" width="6.85546875" customWidth="1"/>
    <col min="15881" max="15881" width="6.7109375" customWidth="1"/>
    <col min="15882" max="15882" width="7.85546875" customWidth="1"/>
    <col min="15883" max="15883" width="9" customWidth="1"/>
    <col min="15884" max="15884" width="9.140625" customWidth="1"/>
    <col min="15885" max="15885" width="7.7109375" customWidth="1"/>
    <col min="16126" max="16126" width="4.42578125" customWidth="1"/>
    <col min="16127" max="16127" width="36.28515625" customWidth="1"/>
    <col min="16128" max="16128" width="6.5703125" customWidth="1"/>
    <col min="16129" max="16129" width="6.28515625" customWidth="1"/>
    <col min="16130" max="16130" width="6.7109375" customWidth="1"/>
    <col min="16131" max="16131" width="7.140625" customWidth="1"/>
    <col min="16132" max="16132" width="9.28515625" customWidth="1"/>
    <col min="16133" max="16133" width="6.7109375" customWidth="1"/>
    <col min="16134" max="16134" width="7.42578125" customWidth="1"/>
    <col min="16135" max="16135" width="9" customWidth="1"/>
    <col min="16136" max="16136" width="6.85546875" customWidth="1"/>
    <col min="16137" max="16137" width="6.7109375" customWidth="1"/>
    <col min="16138" max="16138" width="7.85546875" customWidth="1"/>
    <col min="16139" max="16139" width="9" customWidth="1"/>
    <col min="16140" max="16140" width="9.140625" customWidth="1"/>
    <col min="16141" max="16141" width="7.7109375" customWidth="1"/>
  </cols>
  <sheetData>
    <row r="1" spans="1:22" ht="15.75" customHeight="1">
      <c r="A1" s="297" t="s">
        <v>111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62"/>
      <c r="N1" s="63"/>
      <c r="O1" s="63"/>
      <c r="P1" s="63"/>
      <c r="Q1" s="63"/>
      <c r="R1" s="63"/>
      <c r="S1" s="63"/>
      <c r="T1" s="63"/>
      <c r="U1" s="63"/>
      <c r="V1" s="63"/>
    </row>
    <row r="2" spans="1:22" ht="18" customHeight="1">
      <c r="A2" s="298" t="s">
        <v>141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62"/>
      <c r="N2" s="63"/>
      <c r="O2" s="63"/>
      <c r="P2" s="63"/>
      <c r="Q2" s="63"/>
      <c r="R2" s="63"/>
      <c r="S2" s="63"/>
      <c r="T2" s="63"/>
      <c r="U2" s="63"/>
      <c r="V2" s="63"/>
    </row>
    <row r="3" spans="1:22" ht="23.25" customHeight="1">
      <c r="A3" s="299" t="s">
        <v>187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62"/>
      <c r="N3" s="63"/>
      <c r="O3" s="63"/>
      <c r="P3" s="63"/>
      <c r="Q3" s="63"/>
      <c r="R3" s="63"/>
      <c r="S3" s="63"/>
      <c r="T3" s="63"/>
      <c r="U3" s="63"/>
      <c r="V3" s="63"/>
    </row>
    <row r="4" spans="1:22" ht="15" customHeight="1">
      <c r="A4" s="64" t="s">
        <v>112</v>
      </c>
      <c r="B4" s="64"/>
      <c r="C4" s="64"/>
      <c r="D4" s="65"/>
      <c r="E4" s="65"/>
      <c r="F4" s="65"/>
      <c r="G4" s="300"/>
      <c r="H4" s="300"/>
      <c r="I4" s="300"/>
      <c r="J4" s="300"/>
      <c r="K4" s="300"/>
      <c r="L4" s="300"/>
      <c r="M4" s="62"/>
      <c r="N4" s="63"/>
      <c r="O4" s="63"/>
      <c r="P4" s="63"/>
      <c r="Q4" s="63"/>
      <c r="R4" s="63"/>
      <c r="S4" s="63"/>
      <c r="T4" s="63"/>
      <c r="U4" s="63"/>
      <c r="V4" s="63"/>
    </row>
    <row r="5" spans="1:22" ht="36" customHeight="1">
      <c r="A5" s="301" t="s">
        <v>126</v>
      </c>
      <c r="B5" s="301"/>
      <c r="C5" s="301"/>
      <c r="D5" s="301"/>
      <c r="E5" s="301"/>
      <c r="F5" s="301"/>
      <c r="G5" s="66"/>
      <c r="H5" s="66"/>
      <c r="I5" s="66"/>
      <c r="J5" s="66"/>
      <c r="K5" s="66"/>
      <c r="L5" s="66"/>
      <c r="M5" s="62"/>
      <c r="N5" s="63"/>
      <c r="O5" s="63"/>
      <c r="P5" s="63"/>
      <c r="Q5" s="63"/>
      <c r="R5" s="63"/>
      <c r="S5" s="63"/>
      <c r="T5" s="63"/>
      <c r="U5" s="63"/>
      <c r="V5" s="63"/>
    </row>
    <row r="6" spans="1:22" ht="19.5" customHeight="1">
      <c r="A6" s="67" t="s">
        <v>113</v>
      </c>
      <c r="B6" s="67"/>
      <c r="C6" s="67"/>
      <c r="D6" s="65"/>
      <c r="E6" s="65"/>
      <c r="F6" s="65"/>
      <c r="G6" s="65"/>
      <c r="H6" s="65"/>
      <c r="I6" s="65"/>
      <c r="J6" s="295" t="s">
        <v>114</v>
      </c>
      <c r="K6" s="296"/>
      <c r="L6" s="296"/>
      <c r="M6" s="296"/>
      <c r="N6" s="63"/>
      <c r="O6" s="63"/>
      <c r="P6" s="63"/>
      <c r="Q6" s="63"/>
      <c r="R6" s="63"/>
      <c r="S6" s="63"/>
      <c r="T6" s="63"/>
      <c r="U6" s="63"/>
      <c r="V6" s="63"/>
    </row>
    <row r="7" spans="1:22" ht="18" customHeight="1" thickBot="1">
      <c r="A7" s="65" t="s">
        <v>127</v>
      </c>
      <c r="B7" s="65"/>
      <c r="C7" s="65"/>
      <c r="D7" s="65"/>
      <c r="E7" s="65"/>
      <c r="F7" s="65"/>
      <c r="G7" s="65"/>
      <c r="H7" s="65"/>
      <c r="I7" s="65"/>
      <c r="L7" s="65"/>
      <c r="M7" s="67"/>
      <c r="N7" s="63"/>
      <c r="O7" s="63"/>
      <c r="P7" s="63"/>
      <c r="Q7" s="63"/>
      <c r="R7" s="63"/>
      <c r="S7" s="63"/>
      <c r="T7" s="63"/>
      <c r="U7" s="63"/>
      <c r="V7" s="63"/>
    </row>
    <row r="8" spans="1:22" ht="30" customHeight="1">
      <c r="A8" s="292" t="s">
        <v>115</v>
      </c>
      <c r="B8" s="289" t="s">
        <v>116</v>
      </c>
      <c r="C8" s="288" t="s">
        <v>117</v>
      </c>
      <c r="D8" s="289" t="s">
        <v>118</v>
      </c>
      <c r="E8" s="289" t="s">
        <v>5</v>
      </c>
      <c r="F8" s="289"/>
      <c r="G8" s="289"/>
      <c r="H8" s="288" t="s">
        <v>134</v>
      </c>
      <c r="I8" s="289"/>
      <c r="J8" s="289"/>
      <c r="K8" s="288" t="s">
        <v>135</v>
      </c>
      <c r="L8" s="289"/>
      <c r="M8" s="68" t="s">
        <v>119</v>
      </c>
      <c r="N8" s="63"/>
      <c r="O8" s="63"/>
      <c r="P8" s="63"/>
      <c r="Q8" s="63"/>
      <c r="R8" s="63"/>
      <c r="S8" s="63"/>
      <c r="T8" s="63"/>
      <c r="U8" s="63"/>
      <c r="V8" s="63"/>
    </row>
    <row r="9" spans="1:22" ht="21" customHeight="1" thickBot="1">
      <c r="A9" s="293"/>
      <c r="B9" s="294"/>
      <c r="C9" s="294"/>
      <c r="D9" s="294"/>
      <c r="E9" s="69" t="s">
        <v>6</v>
      </c>
      <c r="F9" s="69" t="s">
        <v>7</v>
      </c>
      <c r="G9" s="69" t="s">
        <v>120</v>
      </c>
      <c r="H9" s="69" t="s">
        <v>6</v>
      </c>
      <c r="I9" s="69" t="s">
        <v>7</v>
      </c>
      <c r="J9" s="69" t="s">
        <v>45</v>
      </c>
      <c r="K9" s="69" t="s">
        <v>121</v>
      </c>
      <c r="L9" s="69" t="s">
        <v>45</v>
      </c>
      <c r="M9" s="70"/>
      <c r="N9" s="63"/>
      <c r="O9" s="63"/>
      <c r="P9" s="63"/>
      <c r="Q9" s="63"/>
      <c r="R9" s="63"/>
      <c r="S9" s="63"/>
      <c r="T9" s="63"/>
      <c r="U9" s="63"/>
      <c r="V9" s="63"/>
    </row>
    <row r="10" spans="1:22" ht="17.25" customHeight="1">
      <c r="A10" s="71" t="s">
        <v>122</v>
      </c>
      <c r="B10" s="72" t="s">
        <v>123</v>
      </c>
      <c r="C10" s="72"/>
      <c r="D10" s="73"/>
      <c r="E10" s="74"/>
      <c r="F10" s="74"/>
      <c r="G10" s="75"/>
      <c r="H10" s="74"/>
      <c r="I10" s="74"/>
      <c r="J10" s="74"/>
      <c r="K10" s="74"/>
      <c r="L10" s="74"/>
      <c r="M10" s="76"/>
      <c r="N10" s="63"/>
      <c r="O10" s="63"/>
      <c r="P10" s="63"/>
      <c r="Q10" s="63"/>
      <c r="R10" s="63"/>
      <c r="S10" s="63"/>
      <c r="T10" s="63"/>
      <c r="U10" s="63"/>
      <c r="V10" s="63"/>
    </row>
    <row r="11" spans="1:22" ht="17.25" customHeight="1">
      <c r="A11" s="77" t="s">
        <v>19</v>
      </c>
      <c r="B11" s="78" t="s">
        <v>124</v>
      </c>
      <c r="C11" s="78"/>
      <c r="D11" s="79"/>
      <c r="E11" s="80"/>
      <c r="F11" s="80"/>
      <c r="G11" s="81"/>
      <c r="H11" s="80"/>
      <c r="I11" s="80"/>
      <c r="J11" s="80"/>
      <c r="K11" s="80"/>
      <c r="L11" s="80"/>
      <c r="M11" s="82"/>
      <c r="N11" s="63"/>
      <c r="O11" s="63"/>
      <c r="P11" s="63"/>
      <c r="Q11" s="63"/>
      <c r="R11" s="63"/>
      <c r="S11" s="63"/>
      <c r="T11" s="63"/>
      <c r="U11" s="63"/>
      <c r="V11" s="63"/>
    </row>
    <row r="12" spans="1:22" ht="17.25" customHeight="1">
      <c r="A12" s="83">
        <v>1</v>
      </c>
      <c r="B12" s="84" t="s">
        <v>128</v>
      </c>
      <c r="C12" s="85"/>
      <c r="D12" s="86" t="s">
        <v>11</v>
      </c>
      <c r="E12" s="87">
        <v>1</v>
      </c>
      <c r="F12" s="88">
        <f>G12/3500*100</f>
        <v>42.857142857142854</v>
      </c>
      <c r="G12" s="89">
        <v>1500</v>
      </c>
      <c r="H12" s="87">
        <v>1</v>
      </c>
      <c r="I12" s="88">
        <f>H12/E12*F12</f>
        <v>42.857142857142854</v>
      </c>
      <c r="J12" s="88">
        <f>I12/F12*100</f>
        <v>100</v>
      </c>
      <c r="K12" s="89">
        <v>1500</v>
      </c>
      <c r="L12" s="88">
        <f>K12/G12*100</f>
        <v>100</v>
      </c>
      <c r="M12" s="90"/>
      <c r="N12" s="91"/>
      <c r="O12" s="91"/>
      <c r="P12" s="91"/>
      <c r="Q12" s="91"/>
      <c r="R12" s="63"/>
      <c r="S12" s="63"/>
      <c r="T12" s="63"/>
      <c r="U12" s="63"/>
      <c r="V12" s="63"/>
    </row>
    <row r="13" spans="1:22" ht="17.25" customHeight="1">
      <c r="A13" s="83">
        <v>2</v>
      </c>
      <c r="B13" s="84" t="s">
        <v>129</v>
      </c>
      <c r="C13" s="85"/>
      <c r="D13" s="86" t="s">
        <v>11</v>
      </c>
      <c r="E13" s="87">
        <v>1</v>
      </c>
      <c r="F13" s="88">
        <f t="shared" ref="F13:F14" si="0">G13/3500*100</f>
        <v>28.571428571428569</v>
      </c>
      <c r="G13" s="89">
        <v>1000</v>
      </c>
      <c r="H13" s="87">
        <v>1</v>
      </c>
      <c r="I13" s="88">
        <f t="shared" ref="I13:I14" si="1">H13/E13*F13</f>
        <v>28.571428571428569</v>
      </c>
      <c r="J13" s="88">
        <f t="shared" ref="J13:J14" si="2">I13/F13*100</f>
        <v>100</v>
      </c>
      <c r="K13" s="89">
        <v>1000</v>
      </c>
      <c r="L13" s="88">
        <f t="shared" ref="L13:L14" si="3">K13/G13*100</f>
        <v>100</v>
      </c>
      <c r="M13" s="90"/>
      <c r="N13" s="91"/>
      <c r="O13" s="91"/>
      <c r="P13" s="91"/>
      <c r="Q13" s="91"/>
      <c r="R13" s="63"/>
      <c r="S13" s="63"/>
      <c r="T13" s="63"/>
      <c r="U13" s="63"/>
      <c r="V13" s="63"/>
    </row>
    <row r="14" spans="1:22" s="94" customFormat="1" ht="17.25" customHeight="1" thickBot="1">
      <c r="A14" s="83">
        <v>3</v>
      </c>
      <c r="B14" s="84" t="s">
        <v>130</v>
      </c>
      <c r="C14" s="85"/>
      <c r="D14" s="92" t="s">
        <v>11</v>
      </c>
      <c r="E14" s="87">
        <v>1</v>
      </c>
      <c r="F14" s="88">
        <f t="shared" si="0"/>
        <v>28.571428571428569</v>
      </c>
      <c r="G14" s="89">
        <v>1000</v>
      </c>
      <c r="H14" s="87">
        <v>1</v>
      </c>
      <c r="I14" s="88">
        <f t="shared" si="1"/>
        <v>28.571428571428569</v>
      </c>
      <c r="J14" s="88">
        <f t="shared" si="2"/>
        <v>100</v>
      </c>
      <c r="K14" s="89">
        <v>1000</v>
      </c>
      <c r="L14" s="88">
        <f t="shared" si="3"/>
        <v>100</v>
      </c>
      <c r="M14" s="90"/>
      <c r="N14" s="93"/>
      <c r="O14" s="93"/>
      <c r="P14" s="93"/>
      <c r="Q14" s="93"/>
      <c r="R14" s="93"/>
      <c r="S14" s="93"/>
      <c r="T14" s="93"/>
      <c r="U14" s="93"/>
      <c r="V14" s="93"/>
    </row>
    <row r="15" spans="1:22" ht="19.5" customHeight="1" thickBot="1">
      <c r="A15" s="95"/>
      <c r="B15" s="96" t="s">
        <v>125</v>
      </c>
      <c r="C15" s="97"/>
      <c r="D15" s="97"/>
      <c r="E15" s="98"/>
      <c r="F15" s="99">
        <f>SUM(F12:F14)</f>
        <v>99.999999999999986</v>
      </c>
      <c r="G15" s="100">
        <f>SUM(G12:G14)</f>
        <v>3500</v>
      </c>
      <c r="H15" s="99"/>
      <c r="I15" s="100">
        <f>SUM(I12:I14)</f>
        <v>99.999999999999986</v>
      </c>
      <c r="J15" s="99">
        <f>I15/F15*100</f>
        <v>100</v>
      </c>
      <c r="K15" s="100">
        <f>SUM(K12:K14)</f>
        <v>3500</v>
      </c>
      <c r="L15" s="101">
        <f>K15/G15*100</f>
        <v>100</v>
      </c>
      <c r="M15" s="102"/>
      <c r="N15" s="63"/>
      <c r="O15" s="63"/>
      <c r="P15" s="63"/>
      <c r="Q15" s="63"/>
      <c r="R15" s="63"/>
      <c r="S15" s="63"/>
      <c r="T15" s="63"/>
      <c r="U15" s="63"/>
      <c r="V15" s="63"/>
    </row>
    <row r="16" spans="1:22" s="106" customFormat="1" ht="0.75" hidden="1" customHeight="1">
      <c r="A16" s="103"/>
      <c r="B16" s="104"/>
      <c r="C16" s="104"/>
      <c r="D16" s="104"/>
      <c r="E16" s="103"/>
      <c r="F16" s="103"/>
      <c r="G16" s="103"/>
      <c r="H16" s="103"/>
      <c r="I16" s="103"/>
      <c r="J16" s="103"/>
      <c r="K16" s="103"/>
      <c r="L16" s="103"/>
      <c r="M16" s="104"/>
      <c r="N16" s="105"/>
      <c r="O16" s="105"/>
      <c r="P16" s="105"/>
      <c r="Q16" s="105"/>
      <c r="R16" s="105"/>
      <c r="S16" s="105"/>
      <c r="T16" s="105"/>
      <c r="U16" s="105"/>
      <c r="V16" s="105"/>
    </row>
    <row r="17" spans="1:22" s="107" customFormat="1" ht="20.25" customHeight="1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s="107" customFormat="1" ht="12.7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104"/>
      <c r="O18" s="104"/>
      <c r="P18" s="104"/>
      <c r="Q18" s="104"/>
      <c r="R18" s="104"/>
      <c r="S18" s="104"/>
      <c r="T18" s="104"/>
      <c r="U18" s="104"/>
      <c r="V18" s="104"/>
    </row>
    <row r="19" spans="1:22" s="107" customFormat="1" ht="19.5" customHeight="1">
      <c r="C19" s="108"/>
      <c r="D19" s="109"/>
      <c r="E19" s="109"/>
      <c r="F19" s="110"/>
      <c r="G19" s="110"/>
      <c r="H19" s="110"/>
      <c r="I19" s="110"/>
      <c r="J19" s="110"/>
      <c r="K19" s="103"/>
      <c r="L19" s="103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spans="1:22" s="107" customFormat="1" ht="17.25" customHeight="1">
      <c r="A20" s="122"/>
      <c r="B20" s="122"/>
      <c r="C20" s="122"/>
      <c r="D20" s="123"/>
      <c r="E20" s="123"/>
      <c r="F20" s="123"/>
      <c r="G20" s="123"/>
      <c r="H20" s="123"/>
      <c r="I20" s="123"/>
      <c r="J20" s="123"/>
      <c r="K20" s="114"/>
      <c r="L20" s="11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1:22" s="107" customFormat="1" ht="12" customHeight="1">
      <c r="A21" s="122"/>
      <c r="B21" s="122"/>
      <c r="C21" s="122"/>
      <c r="D21" s="123"/>
      <c r="E21" s="123"/>
      <c r="F21" s="123"/>
      <c r="G21" s="123"/>
      <c r="H21" s="123"/>
      <c r="I21" s="125"/>
      <c r="J21" s="123"/>
      <c r="K21" s="114"/>
      <c r="L21" s="114"/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spans="1:22" s="116" customFormat="1" ht="19.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5"/>
      <c r="O22" s="115"/>
      <c r="P22" s="115"/>
      <c r="Q22" s="115"/>
      <c r="R22" s="115"/>
      <c r="S22" s="115"/>
      <c r="T22" s="115"/>
      <c r="U22" s="115"/>
      <c r="V22" s="115"/>
    </row>
    <row r="23" spans="1:22" s="116" customFormat="1" ht="20.25">
      <c r="A23" s="113"/>
      <c r="B23" s="114"/>
      <c r="C23" s="114"/>
      <c r="D23" s="114"/>
      <c r="E23" s="113"/>
      <c r="F23" s="113"/>
      <c r="G23" s="113"/>
      <c r="H23" s="113"/>
      <c r="I23" s="113"/>
      <c r="J23" s="113"/>
      <c r="K23" s="113"/>
      <c r="L23" s="113"/>
      <c r="M23" s="114"/>
      <c r="N23" s="115"/>
      <c r="O23" s="115"/>
      <c r="P23" s="115"/>
      <c r="Q23" s="115"/>
      <c r="R23" s="115"/>
      <c r="S23" s="115"/>
      <c r="T23" s="115"/>
      <c r="U23" s="115"/>
      <c r="V23" s="115"/>
    </row>
    <row r="24" spans="1:22" s="116" customFormat="1" ht="20.25">
      <c r="A24" s="113"/>
      <c r="B24" s="114"/>
      <c r="C24" s="114"/>
      <c r="D24" s="114"/>
      <c r="E24" s="113"/>
      <c r="F24" s="113"/>
      <c r="G24" s="113"/>
      <c r="H24" s="113"/>
      <c r="I24" s="113"/>
      <c r="J24" s="113"/>
      <c r="K24" s="113"/>
      <c r="L24" s="113"/>
      <c r="M24" s="114"/>
      <c r="N24" s="115"/>
      <c r="O24" s="115"/>
      <c r="P24" s="115"/>
      <c r="Q24" s="115"/>
      <c r="R24" s="115"/>
      <c r="S24" s="115"/>
      <c r="T24" s="115"/>
      <c r="U24" s="115"/>
      <c r="V24" s="115"/>
    </row>
    <row r="25" spans="1:22" s="116" customFormat="1" ht="20.25">
      <c r="A25" s="113"/>
      <c r="B25" s="114"/>
      <c r="C25" s="114"/>
      <c r="D25" s="114"/>
      <c r="E25" s="113"/>
      <c r="F25" s="113"/>
      <c r="G25" s="113"/>
      <c r="H25" s="113"/>
      <c r="I25" s="113"/>
      <c r="J25" s="113"/>
      <c r="K25" s="113"/>
      <c r="L25" s="113"/>
      <c r="M25" s="114"/>
      <c r="N25" s="115"/>
      <c r="O25" s="115"/>
      <c r="P25" s="115"/>
      <c r="Q25" s="115"/>
      <c r="R25" s="115"/>
      <c r="S25" s="115"/>
      <c r="T25" s="115"/>
      <c r="U25" s="115"/>
      <c r="V25" s="115"/>
    </row>
    <row r="26" spans="1:22" s="116" customFormat="1" ht="20.25">
      <c r="A26" s="113"/>
      <c r="B26" s="114"/>
      <c r="C26" s="114"/>
      <c r="D26" s="114"/>
      <c r="E26" s="113"/>
      <c r="F26" s="113"/>
      <c r="G26" s="113"/>
      <c r="H26" s="113"/>
      <c r="I26" s="113"/>
      <c r="J26" s="113"/>
      <c r="K26" s="113"/>
      <c r="L26" s="113"/>
      <c r="M26" s="114"/>
      <c r="N26" s="115"/>
      <c r="O26" s="115"/>
      <c r="P26" s="115"/>
      <c r="Q26" s="115"/>
      <c r="R26" s="115"/>
      <c r="S26" s="115"/>
      <c r="T26" s="115"/>
      <c r="U26" s="115"/>
      <c r="V26" s="115"/>
    </row>
    <row r="27" spans="1:22" s="116" customFormat="1" ht="20.25">
      <c r="A27" s="113"/>
      <c r="B27" s="114"/>
      <c r="C27" s="114"/>
      <c r="D27" s="114"/>
      <c r="E27" s="113"/>
      <c r="F27" s="113"/>
      <c r="G27" s="113"/>
      <c r="H27" s="113"/>
      <c r="I27" s="113"/>
      <c r="J27" s="113"/>
      <c r="K27" s="113"/>
      <c r="L27" s="113"/>
      <c r="M27" s="114"/>
      <c r="N27" s="115"/>
      <c r="O27" s="115"/>
      <c r="P27" s="115"/>
      <c r="Q27" s="115"/>
      <c r="R27" s="115"/>
      <c r="S27" s="115"/>
      <c r="T27" s="115"/>
      <c r="U27" s="115"/>
      <c r="V27" s="115"/>
    </row>
    <row r="28" spans="1:22" s="116" customFormat="1" ht="20.25">
      <c r="A28" s="113"/>
      <c r="B28" s="114"/>
      <c r="C28" s="114"/>
      <c r="D28" s="114"/>
      <c r="E28" s="113"/>
      <c r="F28" s="113"/>
      <c r="G28" s="113"/>
      <c r="H28" s="113"/>
      <c r="I28" s="113"/>
      <c r="J28" s="113"/>
      <c r="K28" s="113"/>
      <c r="L28" s="113"/>
      <c r="M28" s="114"/>
      <c r="N28" s="115"/>
      <c r="O28" s="115"/>
      <c r="P28" s="115"/>
      <c r="Q28" s="115"/>
      <c r="R28" s="115"/>
      <c r="S28" s="115"/>
      <c r="T28" s="115"/>
      <c r="U28" s="115"/>
      <c r="V28" s="115"/>
    </row>
    <row r="29" spans="1:22" s="116" customFormat="1" ht="20.25">
      <c r="A29" s="113"/>
      <c r="B29" s="114"/>
      <c r="C29" s="114"/>
      <c r="D29" s="114"/>
      <c r="E29" s="113"/>
      <c r="F29" s="113"/>
      <c r="G29" s="113"/>
      <c r="H29" s="113"/>
      <c r="I29" s="113"/>
      <c r="J29" s="113"/>
      <c r="K29" s="113"/>
      <c r="L29" s="113"/>
      <c r="M29" s="114"/>
      <c r="N29" s="115"/>
      <c r="O29" s="115"/>
      <c r="P29" s="115"/>
      <c r="Q29" s="115"/>
      <c r="R29" s="115"/>
      <c r="S29" s="115"/>
      <c r="T29" s="115"/>
      <c r="U29" s="115"/>
      <c r="V29" s="115"/>
    </row>
    <row r="30" spans="1:22" s="116" customFormat="1" ht="20.25">
      <c r="A30" s="113"/>
      <c r="B30" s="114"/>
      <c r="C30" s="114"/>
      <c r="D30" s="114"/>
      <c r="E30" s="113"/>
      <c r="F30" s="113"/>
      <c r="G30" s="113"/>
      <c r="H30" s="113"/>
      <c r="I30" s="113"/>
      <c r="J30" s="113"/>
      <c r="K30" s="113"/>
      <c r="L30" s="113"/>
      <c r="M30" s="114"/>
      <c r="N30" s="115"/>
      <c r="O30" s="115"/>
      <c r="P30" s="115"/>
      <c r="Q30" s="115"/>
      <c r="R30" s="115"/>
      <c r="S30" s="115"/>
      <c r="T30" s="115"/>
      <c r="U30" s="115"/>
      <c r="V30" s="115"/>
    </row>
    <row r="31" spans="1:22" ht="21">
      <c r="A31" s="118"/>
      <c r="B31" s="119"/>
      <c r="C31" s="119"/>
      <c r="D31" s="119"/>
      <c r="E31" s="120"/>
      <c r="F31" s="120"/>
      <c r="G31" s="120"/>
      <c r="H31" s="120"/>
      <c r="I31" s="120"/>
      <c r="J31" s="120"/>
      <c r="K31" s="120"/>
      <c r="L31" s="120"/>
      <c r="M31" s="119"/>
      <c r="N31" s="63"/>
      <c r="O31" s="63"/>
      <c r="P31" s="63"/>
      <c r="Q31" s="63"/>
      <c r="R31" s="63"/>
      <c r="S31" s="63"/>
      <c r="T31" s="63"/>
      <c r="U31" s="63"/>
      <c r="V31" s="63"/>
    </row>
    <row r="32" spans="1:22" ht="21">
      <c r="A32" s="118"/>
      <c r="B32" s="119"/>
      <c r="C32" s="119"/>
      <c r="D32" s="119"/>
      <c r="E32" s="120"/>
      <c r="F32" s="120"/>
      <c r="G32" s="120"/>
      <c r="H32" s="120"/>
      <c r="I32" s="120"/>
      <c r="J32" s="120"/>
      <c r="K32" s="120"/>
      <c r="L32" s="120"/>
      <c r="M32" s="119"/>
      <c r="N32" s="63"/>
      <c r="O32" s="63"/>
      <c r="P32" s="63"/>
      <c r="Q32" s="63"/>
      <c r="R32" s="63"/>
      <c r="S32" s="63"/>
      <c r="T32" s="63"/>
      <c r="U32" s="63"/>
      <c r="V32" s="63"/>
    </row>
    <row r="33" spans="1:22" ht="21">
      <c r="A33" s="118"/>
      <c r="B33" s="119"/>
      <c r="C33" s="119"/>
      <c r="D33" s="119"/>
      <c r="E33" s="120"/>
      <c r="F33" s="120"/>
      <c r="G33" s="120"/>
      <c r="H33" s="120"/>
      <c r="I33" s="120"/>
      <c r="J33" s="120"/>
      <c r="K33" s="120"/>
      <c r="L33" s="120"/>
      <c r="M33" s="119"/>
      <c r="N33" s="63"/>
      <c r="O33" s="63"/>
      <c r="P33" s="63"/>
      <c r="Q33" s="63"/>
      <c r="R33" s="63"/>
      <c r="S33" s="63"/>
      <c r="T33" s="63"/>
      <c r="U33" s="63"/>
      <c r="V33" s="63"/>
    </row>
    <row r="34" spans="1:22" ht="21">
      <c r="A34" s="118"/>
      <c r="B34" s="119"/>
      <c r="C34" s="119"/>
      <c r="D34" s="119"/>
      <c r="E34" s="120"/>
      <c r="F34" s="120"/>
      <c r="G34" s="120"/>
      <c r="H34" s="120"/>
      <c r="I34" s="120"/>
      <c r="J34" s="120"/>
      <c r="K34" s="120"/>
      <c r="L34" s="120"/>
      <c r="M34" s="119"/>
      <c r="N34" s="63"/>
      <c r="O34" s="63"/>
      <c r="P34" s="63"/>
      <c r="Q34" s="63"/>
      <c r="R34" s="63"/>
      <c r="S34" s="63"/>
      <c r="T34" s="63"/>
      <c r="U34" s="63"/>
      <c r="V34" s="63"/>
    </row>
    <row r="35" spans="1:22" ht="21">
      <c r="A35" s="118"/>
      <c r="B35" s="119"/>
      <c r="C35" s="119"/>
      <c r="D35" s="119"/>
      <c r="E35" s="120"/>
      <c r="F35" s="120"/>
      <c r="G35" s="120"/>
      <c r="H35" s="120"/>
      <c r="I35" s="120"/>
      <c r="J35" s="120"/>
      <c r="K35" s="120"/>
      <c r="L35" s="120"/>
      <c r="M35" s="119"/>
      <c r="N35" s="63"/>
      <c r="O35" s="63"/>
      <c r="P35" s="63"/>
      <c r="Q35" s="63"/>
      <c r="R35" s="63"/>
      <c r="S35" s="63"/>
      <c r="T35" s="63"/>
      <c r="U35" s="63"/>
      <c r="V35" s="63"/>
    </row>
    <row r="36" spans="1:22" ht="21">
      <c r="A36" s="118"/>
      <c r="B36" s="119"/>
      <c r="C36" s="119"/>
      <c r="D36" s="119"/>
      <c r="E36" s="120"/>
      <c r="F36" s="120"/>
      <c r="G36" s="120"/>
      <c r="H36" s="120"/>
      <c r="I36" s="120"/>
      <c r="J36" s="120"/>
      <c r="K36" s="120"/>
      <c r="L36" s="120"/>
      <c r="M36" s="119"/>
      <c r="N36" s="63"/>
      <c r="O36" s="63"/>
      <c r="P36" s="63"/>
      <c r="Q36" s="63"/>
      <c r="R36" s="63"/>
      <c r="S36" s="63"/>
      <c r="T36" s="63"/>
      <c r="U36" s="63"/>
      <c r="V36" s="63"/>
    </row>
    <row r="37" spans="1:22" ht="18">
      <c r="A37" s="118"/>
      <c r="B37" s="119"/>
      <c r="C37" s="119"/>
      <c r="D37" s="119"/>
      <c r="E37" s="120"/>
      <c r="F37" s="120"/>
      <c r="G37" s="120"/>
      <c r="H37" s="120"/>
      <c r="I37" s="120"/>
      <c r="J37" s="120"/>
      <c r="K37" s="120"/>
      <c r="L37" s="120"/>
      <c r="M37" s="121"/>
    </row>
    <row r="38" spans="1:22" ht="18">
      <c r="A38" s="118"/>
      <c r="B38" s="119"/>
      <c r="C38" s="119"/>
      <c r="D38" s="119"/>
      <c r="E38" s="120"/>
      <c r="F38" s="120"/>
      <c r="G38" s="120"/>
      <c r="H38" s="120"/>
      <c r="I38" s="120"/>
      <c r="J38" s="120"/>
      <c r="K38" s="120"/>
      <c r="L38" s="120"/>
      <c r="M38" s="121"/>
    </row>
    <row r="39" spans="1:22" ht="18">
      <c r="A39" s="118"/>
      <c r="B39" s="119"/>
      <c r="C39" s="119"/>
      <c r="D39" s="119"/>
      <c r="E39" s="120"/>
      <c r="F39" s="120"/>
      <c r="G39" s="120"/>
      <c r="H39" s="120"/>
      <c r="I39" s="120"/>
      <c r="J39" s="120"/>
      <c r="K39" s="120"/>
      <c r="L39" s="120"/>
      <c r="M39" s="121"/>
    </row>
    <row r="40" spans="1:22" ht="18">
      <c r="A40" s="118"/>
      <c r="B40" s="121"/>
      <c r="C40" s="121"/>
      <c r="D40" s="121"/>
      <c r="E40" s="120"/>
      <c r="F40" s="120"/>
      <c r="G40" s="120"/>
      <c r="H40" s="120"/>
      <c r="I40" s="120"/>
      <c r="J40" s="120"/>
      <c r="K40" s="120"/>
      <c r="L40" s="120"/>
      <c r="M40" s="121"/>
    </row>
    <row r="41" spans="1:22" ht="18">
      <c r="A41" s="118"/>
      <c r="B41" s="121"/>
      <c r="C41" s="121"/>
      <c r="D41" s="121"/>
      <c r="E41" s="120"/>
      <c r="F41" s="120"/>
      <c r="G41" s="120"/>
      <c r="H41" s="120"/>
      <c r="I41" s="120"/>
      <c r="J41" s="120"/>
      <c r="K41" s="120"/>
      <c r="L41" s="120"/>
      <c r="M41" s="121"/>
    </row>
    <row r="42" spans="1:22" ht="18">
      <c r="A42" s="118"/>
      <c r="B42" s="121"/>
      <c r="C42" s="121"/>
      <c r="D42" s="121"/>
      <c r="E42" s="120"/>
      <c r="F42" s="120"/>
      <c r="G42" s="120"/>
      <c r="H42" s="120"/>
      <c r="I42" s="120"/>
      <c r="J42" s="120"/>
      <c r="K42" s="120"/>
      <c r="L42" s="120"/>
      <c r="M42" s="121"/>
    </row>
    <row r="43" spans="1:22" ht="18">
      <c r="A43" s="118"/>
      <c r="B43" s="121"/>
      <c r="C43" s="121"/>
      <c r="D43" s="121"/>
      <c r="E43" s="120"/>
      <c r="F43" s="120"/>
      <c r="G43" s="120"/>
      <c r="H43" s="120"/>
      <c r="I43" s="120"/>
      <c r="J43" s="120"/>
      <c r="K43" s="120"/>
      <c r="L43" s="120"/>
      <c r="M43" s="121"/>
    </row>
    <row r="44" spans="1:22" ht="18">
      <c r="A44" s="118"/>
      <c r="B44" s="121"/>
      <c r="C44" s="121"/>
      <c r="D44" s="121"/>
      <c r="E44" s="120"/>
      <c r="F44" s="120"/>
      <c r="G44" s="120"/>
      <c r="H44" s="120"/>
      <c r="I44" s="120"/>
      <c r="J44" s="120"/>
      <c r="K44" s="120"/>
      <c r="L44" s="120"/>
      <c r="M44" s="121"/>
    </row>
    <row r="45" spans="1:22" ht="18">
      <c r="A45" s="118"/>
      <c r="B45" s="121"/>
      <c r="C45" s="121"/>
      <c r="D45" s="121"/>
      <c r="E45" s="120"/>
      <c r="F45" s="120"/>
      <c r="G45" s="120"/>
      <c r="H45" s="120"/>
      <c r="I45" s="120"/>
      <c r="J45" s="120"/>
      <c r="K45" s="120"/>
      <c r="L45" s="120"/>
      <c r="M45" s="121"/>
    </row>
    <row r="46" spans="1:22" ht="18">
      <c r="A46" s="118"/>
      <c r="B46" s="121"/>
      <c r="C46" s="121"/>
      <c r="D46" s="121"/>
      <c r="E46" s="120"/>
      <c r="F46" s="120"/>
      <c r="G46" s="120"/>
      <c r="H46" s="120"/>
      <c r="I46" s="120"/>
      <c r="J46" s="120"/>
      <c r="K46" s="120"/>
      <c r="L46" s="120"/>
      <c r="M46" s="121"/>
    </row>
    <row r="47" spans="1:22" ht="18">
      <c r="A47" s="118"/>
      <c r="B47" s="121"/>
      <c r="C47" s="121"/>
      <c r="D47" s="121"/>
      <c r="E47" s="120"/>
      <c r="F47" s="120"/>
      <c r="G47" s="120"/>
      <c r="H47" s="120"/>
      <c r="I47" s="120"/>
      <c r="J47" s="120"/>
      <c r="K47" s="120"/>
      <c r="L47" s="120"/>
      <c r="M47" s="121"/>
    </row>
    <row r="48" spans="1:22" ht="18">
      <c r="A48" s="118"/>
      <c r="B48" s="121"/>
      <c r="C48" s="121"/>
      <c r="D48" s="121"/>
      <c r="E48" s="120"/>
      <c r="F48" s="120"/>
      <c r="G48" s="120"/>
      <c r="H48" s="120"/>
      <c r="I48" s="120"/>
      <c r="J48" s="120"/>
      <c r="K48" s="120"/>
      <c r="L48" s="120"/>
      <c r="M48" s="121"/>
    </row>
    <row r="49" spans="1:13" ht="18">
      <c r="A49" s="118"/>
      <c r="B49" s="121"/>
      <c r="C49" s="121"/>
      <c r="D49" s="121"/>
      <c r="E49" s="120"/>
      <c r="F49" s="120"/>
      <c r="G49" s="120"/>
      <c r="H49" s="120"/>
      <c r="I49" s="120"/>
      <c r="J49" s="120"/>
      <c r="K49" s="120"/>
      <c r="L49" s="120"/>
      <c r="M49" s="121"/>
    </row>
    <row r="50" spans="1:13" ht="18">
      <c r="A50" s="118"/>
      <c r="B50" s="121"/>
      <c r="C50" s="121"/>
      <c r="D50" s="121"/>
      <c r="E50" s="120"/>
      <c r="F50" s="120"/>
      <c r="G50" s="120"/>
      <c r="H50" s="120"/>
      <c r="I50" s="120"/>
      <c r="J50" s="120"/>
      <c r="K50" s="120"/>
      <c r="L50" s="120"/>
      <c r="M50" s="121"/>
    </row>
    <row r="51" spans="1:13" ht="18">
      <c r="A51" s="118"/>
      <c r="B51" s="121"/>
      <c r="C51" s="121"/>
      <c r="D51" s="121"/>
      <c r="E51" s="120"/>
      <c r="F51" s="120"/>
      <c r="G51" s="120"/>
      <c r="H51" s="120"/>
      <c r="I51" s="120"/>
      <c r="J51" s="120"/>
      <c r="K51" s="120"/>
      <c r="L51" s="120"/>
      <c r="M51" s="121"/>
    </row>
    <row r="52" spans="1:13" ht="18">
      <c r="A52" s="118"/>
      <c r="B52" s="121"/>
      <c r="C52" s="121"/>
      <c r="D52" s="121"/>
      <c r="E52" s="120"/>
      <c r="F52" s="120"/>
      <c r="G52" s="120"/>
      <c r="H52" s="120"/>
      <c r="I52" s="120"/>
      <c r="J52" s="120"/>
      <c r="K52" s="120"/>
      <c r="L52" s="120"/>
      <c r="M52" s="121"/>
    </row>
    <row r="53" spans="1:13" ht="18">
      <c r="A53" s="118"/>
      <c r="B53" s="121"/>
      <c r="C53" s="121"/>
      <c r="D53" s="121"/>
      <c r="E53" s="120"/>
      <c r="F53" s="120"/>
      <c r="G53" s="120"/>
      <c r="H53" s="120"/>
      <c r="I53" s="120"/>
      <c r="J53" s="120"/>
      <c r="K53" s="120"/>
      <c r="L53" s="120"/>
      <c r="M53" s="121"/>
    </row>
    <row r="54" spans="1:13" ht="18">
      <c r="A54" s="118"/>
      <c r="B54" s="121"/>
      <c r="C54" s="121"/>
      <c r="D54" s="121"/>
      <c r="E54" s="120"/>
      <c r="F54" s="120"/>
      <c r="G54" s="120"/>
      <c r="H54" s="120"/>
      <c r="I54" s="120"/>
      <c r="J54" s="120"/>
      <c r="K54" s="120"/>
      <c r="L54" s="120"/>
      <c r="M54" s="121"/>
    </row>
    <row r="55" spans="1:13" ht="18">
      <c r="A55" s="118"/>
      <c r="B55" s="121"/>
      <c r="C55" s="121"/>
      <c r="D55" s="121"/>
      <c r="E55" s="120"/>
      <c r="F55" s="120"/>
      <c r="G55" s="120"/>
      <c r="H55" s="120"/>
      <c r="I55" s="120"/>
      <c r="J55" s="120"/>
      <c r="K55" s="120"/>
      <c r="L55" s="120"/>
      <c r="M55" s="121"/>
    </row>
    <row r="56" spans="1:13" ht="18">
      <c r="A56" s="118"/>
      <c r="B56" s="121"/>
      <c r="C56" s="121"/>
      <c r="D56" s="121"/>
      <c r="E56" s="120"/>
      <c r="F56" s="120"/>
      <c r="G56" s="120"/>
      <c r="H56" s="120"/>
      <c r="I56" s="120"/>
      <c r="J56" s="120"/>
      <c r="K56" s="120"/>
      <c r="L56" s="120"/>
      <c r="M56" s="121"/>
    </row>
    <row r="57" spans="1:13" ht="18">
      <c r="A57" s="118"/>
      <c r="B57" s="121"/>
      <c r="C57" s="121"/>
      <c r="D57" s="121"/>
      <c r="E57" s="120"/>
      <c r="F57" s="120"/>
      <c r="G57" s="120"/>
      <c r="H57" s="120"/>
      <c r="I57" s="120"/>
      <c r="J57" s="120"/>
      <c r="K57" s="120"/>
      <c r="L57" s="120"/>
      <c r="M57" s="121"/>
    </row>
    <row r="58" spans="1:13" ht="18">
      <c r="A58" s="118"/>
      <c r="B58" s="121"/>
      <c r="C58" s="121"/>
      <c r="D58" s="121"/>
      <c r="E58" s="120"/>
      <c r="F58" s="120"/>
      <c r="G58" s="120"/>
      <c r="H58" s="120"/>
      <c r="I58" s="120"/>
      <c r="J58" s="120"/>
      <c r="K58" s="120"/>
      <c r="L58" s="120"/>
      <c r="M58" s="121"/>
    </row>
    <row r="59" spans="1:13" ht="18">
      <c r="A59" s="118"/>
      <c r="B59" s="121"/>
      <c r="C59" s="121"/>
      <c r="D59" s="121"/>
      <c r="E59" s="120"/>
      <c r="F59" s="120"/>
      <c r="G59" s="120"/>
      <c r="H59" s="120"/>
      <c r="I59" s="120"/>
      <c r="J59" s="120"/>
      <c r="K59" s="120"/>
      <c r="L59" s="120"/>
      <c r="M59" s="121"/>
    </row>
    <row r="60" spans="1:13" ht="18">
      <c r="A60" s="118"/>
      <c r="B60" s="121"/>
      <c r="C60" s="121"/>
      <c r="D60" s="121"/>
      <c r="E60" s="120"/>
      <c r="F60" s="120"/>
      <c r="G60" s="120"/>
      <c r="H60" s="120"/>
      <c r="I60" s="120"/>
      <c r="J60" s="120"/>
      <c r="K60" s="120"/>
      <c r="L60" s="120"/>
      <c r="M60" s="121"/>
    </row>
    <row r="61" spans="1:13" ht="18">
      <c r="A61" s="118"/>
      <c r="B61" s="121"/>
      <c r="C61" s="121"/>
      <c r="D61" s="121"/>
      <c r="E61" s="120"/>
      <c r="F61" s="120"/>
      <c r="G61" s="120"/>
      <c r="H61" s="120"/>
      <c r="I61" s="120"/>
      <c r="J61" s="120"/>
      <c r="K61" s="120"/>
      <c r="L61" s="120"/>
      <c r="M61" s="121"/>
    </row>
    <row r="62" spans="1:13" ht="18">
      <c r="A62" s="118"/>
      <c r="B62" s="121"/>
      <c r="C62" s="121"/>
      <c r="D62" s="121"/>
      <c r="E62" s="120"/>
      <c r="F62" s="120"/>
      <c r="G62" s="120"/>
      <c r="H62" s="120"/>
      <c r="I62" s="120"/>
      <c r="J62" s="120"/>
      <c r="K62" s="120"/>
      <c r="L62" s="120"/>
      <c r="M62" s="121"/>
    </row>
    <row r="63" spans="1:13" ht="18">
      <c r="A63" s="118"/>
      <c r="B63" s="121"/>
      <c r="C63" s="121"/>
      <c r="D63" s="121"/>
      <c r="E63" s="120"/>
      <c r="F63" s="120"/>
      <c r="G63" s="120"/>
      <c r="H63" s="120"/>
      <c r="I63" s="120"/>
      <c r="J63" s="120"/>
      <c r="K63" s="120"/>
      <c r="L63" s="120"/>
      <c r="M63" s="121"/>
    </row>
    <row r="64" spans="1:13" ht="18">
      <c r="A64" s="118"/>
      <c r="B64" s="121"/>
      <c r="C64" s="121"/>
      <c r="D64" s="121"/>
      <c r="E64" s="120"/>
      <c r="F64" s="120"/>
      <c r="G64" s="120"/>
      <c r="H64" s="120"/>
      <c r="I64" s="120"/>
      <c r="J64" s="120"/>
      <c r="K64" s="120"/>
      <c r="L64" s="120"/>
      <c r="M64" s="121"/>
    </row>
    <row r="65" spans="1:13" ht="16.5">
      <c r="A65" s="121"/>
      <c r="B65" s="121"/>
      <c r="C65" s="121"/>
      <c r="D65" s="121"/>
      <c r="E65" s="120"/>
      <c r="F65" s="120"/>
      <c r="G65" s="120"/>
      <c r="H65" s="120"/>
      <c r="I65" s="120"/>
      <c r="J65" s="120"/>
      <c r="K65" s="120"/>
      <c r="L65" s="120"/>
      <c r="M65" s="121"/>
    </row>
    <row r="66" spans="1:13" ht="16.5">
      <c r="A66" s="121"/>
      <c r="B66" s="121"/>
      <c r="C66" s="121"/>
      <c r="D66" s="121"/>
      <c r="E66" s="120"/>
      <c r="F66" s="120"/>
      <c r="G66" s="120"/>
      <c r="H66" s="120"/>
      <c r="I66" s="120"/>
      <c r="J66" s="120"/>
      <c r="K66" s="120"/>
      <c r="L66" s="120"/>
      <c r="M66" s="121"/>
    </row>
    <row r="67" spans="1:13" ht="16.5">
      <c r="A67" s="121"/>
      <c r="B67" s="121"/>
      <c r="C67" s="121"/>
      <c r="D67" s="121"/>
      <c r="E67" s="120"/>
      <c r="F67" s="120"/>
      <c r="G67" s="120"/>
      <c r="H67" s="120"/>
      <c r="I67" s="120"/>
      <c r="J67" s="120"/>
      <c r="K67" s="120"/>
      <c r="L67" s="120"/>
      <c r="M67" s="121"/>
    </row>
    <row r="68" spans="1:13" ht="16.5">
      <c r="A68" s="121"/>
      <c r="B68" s="121"/>
      <c r="C68" s="121"/>
      <c r="D68" s="121"/>
      <c r="E68" s="120"/>
      <c r="F68" s="120"/>
      <c r="G68" s="120"/>
      <c r="H68" s="120"/>
      <c r="I68" s="120"/>
      <c r="J68" s="120"/>
      <c r="K68" s="120"/>
      <c r="L68" s="120"/>
      <c r="M68" s="121"/>
    </row>
    <row r="69" spans="1:13" ht="16.5">
      <c r="A69" s="121"/>
      <c r="B69" s="121"/>
      <c r="C69" s="121"/>
      <c r="D69" s="121"/>
      <c r="E69" s="120"/>
      <c r="F69" s="120"/>
      <c r="G69" s="120"/>
      <c r="H69" s="120"/>
      <c r="I69" s="120"/>
      <c r="J69" s="120"/>
      <c r="K69" s="120"/>
      <c r="L69" s="120"/>
      <c r="M69" s="121"/>
    </row>
    <row r="70" spans="1:13" ht="16.5">
      <c r="A70" s="121"/>
      <c r="B70" s="121"/>
      <c r="C70" s="121"/>
      <c r="D70" s="121"/>
      <c r="E70" s="120"/>
      <c r="F70" s="120"/>
      <c r="G70" s="120"/>
      <c r="H70" s="120"/>
      <c r="I70" s="120"/>
      <c r="J70" s="120"/>
      <c r="K70" s="120"/>
      <c r="L70" s="120"/>
      <c r="M70" s="121"/>
    </row>
    <row r="71" spans="1:13" ht="16.5">
      <c r="A71" s="121"/>
      <c r="B71" s="121"/>
      <c r="C71" s="121"/>
      <c r="D71" s="121"/>
      <c r="E71" s="120"/>
      <c r="F71" s="120"/>
      <c r="G71" s="120"/>
      <c r="H71" s="120"/>
      <c r="I71" s="120"/>
      <c r="J71" s="120"/>
      <c r="K71" s="120"/>
      <c r="L71" s="120"/>
      <c r="M71" s="121"/>
    </row>
    <row r="72" spans="1:13" ht="16.5">
      <c r="A72" s="121"/>
      <c r="B72" s="121"/>
      <c r="C72" s="121"/>
      <c r="D72" s="121"/>
      <c r="E72" s="120"/>
      <c r="F72" s="120"/>
      <c r="G72" s="120"/>
      <c r="H72" s="120"/>
      <c r="I72" s="120"/>
      <c r="J72" s="120"/>
      <c r="K72" s="120"/>
      <c r="L72" s="120"/>
      <c r="M72" s="121"/>
    </row>
    <row r="73" spans="1:13" ht="16.5">
      <c r="A73" s="121"/>
      <c r="B73" s="121"/>
      <c r="C73" s="121"/>
      <c r="D73" s="121"/>
      <c r="E73" s="120"/>
      <c r="F73" s="120"/>
      <c r="G73" s="120"/>
      <c r="H73" s="120"/>
      <c r="I73" s="120"/>
      <c r="J73" s="120"/>
      <c r="K73" s="120"/>
      <c r="L73" s="120"/>
      <c r="M73" s="121"/>
    </row>
    <row r="74" spans="1:13" ht="16.5">
      <c r="A74" s="121"/>
      <c r="B74" s="121"/>
      <c r="C74" s="121"/>
      <c r="D74" s="121"/>
      <c r="E74" s="120"/>
      <c r="F74" s="120"/>
      <c r="G74" s="120"/>
      <c r="H74" s="120"/>
      <c r="I74" s="120"/>
      <c r="J74" s="120"/>
      <c r="K74" s="120"/>
      <c r="L74" s="120"/>
      <c r="M74" s="121"/>
    </row>
    <row r="75" spans="1:13" ht="16.5">
      <c r="A75" s="121"/>
      <c r="B75" s="121"/>
      <c r="C75" s="121"/>
      <c r="D75" s="121"/>
      <c r="E75" s="120"/>
      <c r="F75" s="120"/>
      <c r="G75" s="120"/>
      <c r="H75" s="120"/>
      <c r="I75" s="120"/>
      <c r="J75" s="120"/>
      <c r="K75" s="120"/>
      <c r="L75" s="120"/>
      <c r="M75" s="121"/>
    </row>
    <row r="76" spans="1:13" ht="16.5">
      <c r="A76" s="121"/>
      <c r="B76" s="121"/>
      <c r="C76" s="121"/>
      <c r="D76" s="121"/>
      <c r="E76" s="120"/>
      <c r="F76" s="120"/>
      <c r="G76" s="120"/>
      <c r="H76" s="120"/>
      <c r="I76" s="120"/>
      <c r="J76" s="120"/>
      <c r="K76" s="120"/>
      <c r="L76" s="120"/>
      <c r="M76" s="121"/>
    </row>
    <row r="77" spans="1:13" ht="16.5">
      <c r="A77" s="121"/>
      <c r="B77" s="121"/>
      <c r="C77" s="121"/>
      <c r="D77" s="121"/>
      <c r="E77" s="120"/>
      <c r="F77" s="120"/>
      <c r="G77" s="120"/>
      <c r="H77" s="120"/>
      <c r="I77" s="120"/>
      <c r="J77" s="120"/>
      <c r="K77" s="120"/>
      <c r="L77" s="120"/>
      <c r="M77" s="121"/>
    </row>
    <row r="78" spans="1:13" ht="16.5">
      <c r="A78" s="121"/>
      <c r="B78" s="121"/>
      <c r="C78" s="121"/>
      <c r="D78" s="121"/>
      <c r="E78" s="120"/>
      <c r="F78" s="120"/>
      <c r="G78" s="120"/>
      <c r="H78" s="120"/>
      <c r="I78" s="120"/>
      <c r="J78" s="120"/>
      <c r="K78" s="120"/>
      <c r="L78" s="120"/>
      <c r="M78" s="121"/>
    </row>
    <row r="79" spans="1:13" ht="16.5">
      <c r="A79" s="121"/>
      <c r="B79" s="121"/>
      <c r="C79" s="121"/>
      <c r="D79" s="121"/>
      <c r="E79" s="120"/>
      <c r="F79" s="120"/>
      <c r="G79" s="120"/>
      <c r="H79" s="120"/>
      <c r="I79" s="120"/>
      <c r="J79" s="120"/>
      <c r="K79" s="120"/>
      <c r="L79" s="120"/>
      <c r="M79" s="121"/>
    </row>
    <row r="80" spans="1:13" ht="16.5">
      <c r="A80" s="121"/>
      <c r="B80" s="121"/>
      <c r="C80" s="121"/>
      <c r="D80" s="121"/>
      <c r="E80" s="120"/>
      <c r="F80" s="120"/>
      <c r="G80" s="120"/>
      <c r="H80" s="120"/>
      <c r="I80" s="120"/>
      <c r="J80" s="120"/>
      <c r="K80" s="120"/>
      <c r="L80" s="120"/>
      <c r="M80" s="121"/>
    </row>
    <row r="81" spans="1:13" ht="16.5">
      <c r="A81" s="121"/>
      <c r="B81" s="121"/>
      <c r="C81" s="121"/>
      <c r="D81" s="121"/>
      <c r="E81" s="120"/>
      <c r="F81" s="120"/>
      <c r="G81" s="120"/>
      <c r="H81" s="120"/>
      <c r="I81" s="120"/>
      <c r="J81" s="120"/>
      <c r="K81" s="120"/>
      <c r="L81" s="120"/>
      <c r="M81" s="121"/>
    </row>
    <row r="82" spans="1:13" ht="16.5">
      <c r="A82" s="121"/>
      <c r="B82" s="121"/>
      <c r="C82" s="121"/>
      <c r="D82" s="121"/>
      <c r="E82" s="120"/>
      <c r="F82" s="120"/>
      <c r="G82" s="120"/>
      <c r="H82" s="120"/>
      <c r="I82" s="120"/>
      <c r="J82" s="120"/>
      <c r="K82" s="120"/>
      <c r="L82" s="120"/>
      <c r="M82" s="121"/>
    </row>
    <row r="83" spans="1:13" ht="16.5">
      <c r="A83" s="121"/>
      <c r="B83" s="121"/>
      <c r="C83" s="121"/>
      <c r="D83" s="121"/>
      <c r="E83" s="120"/>
      <c r="F83" s="120"/>
      <c r="G83" s="120"/>
      <c r="H83" s="120"/>
      <c r="I83" s="120"/>
      <c r="J83" s="120"/>
      <c r="K83" s="120"/>
      <c r="L83" s="120"/>
      <c r="M83" s="121"/>
    </row>
    <row r="84" spans="1:13" ht="16.5">
      <c r="A84" s="121"/>
      <c r="B84" s="121"/>
      <c r="C84" s="121"/>
      <c r="D84" s="121"/>
      <c r="E84" s="120"/>
      <c r="F84" s="120"/>
      <c r="G84" s="120"/>
      <c r="H84" s="120"/>
      <c r="I84" s="120"/>
      <c r="J84" s="120"/>
      <c r="K84" s="120"/>
      <c r="L84" s="120"/>
      <c r="M84" s="121"/>
    </row>
    <row r="85" spans="1:13" ht="16.5">
      <c r="A85" s="121"/>
      <c r="B85" s="121"/>
      <c r="C85" s="121"/>
      <c r="D85" s="121"/>
      <c r="E85" s="120"/>
      <c r="F85" s="120"/>
      <c r="G85" s="120"/>
      <c r="H85" s="120"/>
      <c r="I85" s="120"/>
      <c r="J85" s="120"/>
      <c r="K85" s="120"/>
      <c r="L85" s="120"/>
      <c r="M85" s="121"/>
    </row>
    <row r="86" spans="1:13" ht="16.5">
      <c r="A86" s="121"/>
      <c r="B86" s="121"/>
      <c r="C86" s="121"/>
      <c r="D86" s="121"/>
      <c r="E86" s="120"/>
      <c r="F86" s="120"/>
      <c r="G86" s="120"/>
      <c r="H86" s="120"/>
      <c r="I86" s="120"/>
      <c r="J86" s="120"/>
      <c r="K86" s="120"/>
      <c r="L86" s="120"/>
      <c r="M86" s="121"/>
    </row>
    <row r="87" spans="1:13" ht="16.5">
      <c r="A87" s="121"/>
      <c r="B87" s="121"/>
      <c r="C87" s="121"/>
      <c r="D87" s="121"/>
      <c r="E87" s="120"/>
      <c r="F87" s="120"/>
      <c r="G87" s="120"/>
      <c r="H87" s="120"/>
      <c r="I87" s="120"/>
      <c r="J87" s="120"/>
      <c r="K87" s="120"/>
      <c r="L87" s="120"/>
      <c r="M87" s="121"/>
    </row>
    <row r="88" spans="1:13" ht="16.5">
      <c r="A88" s="121"/>
      <c r="B88" s="121"/>
      <c r="C88" s="121"/>
      <c r="D88" s="121"/>
      <c r="E88" s="120"/>
      <c r="F88" s="120"/>
      <c r="G88" s="120"/>
      <c r="H88" s="120"/>
      <c r="I88" s="120"/>
      <c r="J88" s="120"/>
      <c r="K88" s="120"/>
      <c r="L88" s="120"/>
      <c r="M88" s="121"/>
    </row>
    <row r="89" spans="1:13" ht="16.5">
      <c r="A89" s="121"/>
      <c r="B89" s="121"/>
      <c r="C89" s="121"/>
      <c r="D89" s="121"/>
      <c r="E89" s="120"/>
      <c r="F89" s="120"/>
      <c r="G89" s="120"/>
      <c r="H89" s="120"/>
      <c r="I89" s="120"/>
      <c r="J89" s="120"/>
      <c r="K89" s="120"/>
      <c r="L89" s="120"/>
      <c r="M89" s="121"/>
    </row>
    <row r="90" spans="1:13" ht="16.5">
      <c r="A90" s="121"/>
      <c r="B90" s="121"/>
      <c r="C90" s="121"/>
      <c r="D90" s="121"/>
      <c r="E90" s="120"/>
      <c r="F90" s="120"/>
      <c r="G90" s="120"/>
      <c r="H90" s="120"/>
      <c r="I90" s="120"/>
      <c r="J90" s="120"/>
      <c r="K90" s="120"/>
      <c r="L90" s="120"/>
      <c r="M90" s="121"/>
    </row>
    <row r="91" spans="1:13" ht="16.5">
      <c r="A91" s="121"/>
      <c r="B91" s="121"/>
      <c r="C91" s="121"/>
      <c r="D91" s="121"/>
      <c r="E91" s="120"/>
      <c r="F91" s="120"/>
      <c r="G91" s="120"/>
      <c r="H91" s="120"/>
      <c r="I91" s="120"/>
      <c r="J91" s="120"/>
      <c r="K91" s="120"/>
      <c r="L91" s="120"/>
      <c r="M91" s="121"/>
    </row>
    <row r="92" spans="1:13" ht="16.5">
      <c r="A92" s="121"/>
      <c r="B92" s="121"/>
      <c r="C92" s="121"/>
      <c r="D92" s="121"/>
      <c r="E92" s="120"/>
      <c r="F92" s="120"/>
      <c r="G92" s="120"/>
      <c r="H92" s="120"/>
      <c r="I92" s="120"/>
      <c r="J92" s="120"/>
      <c r="K92" s="120"/>
      <c r="L92" s="120"/>
      <c r="M92" s="121"/>
    </row>
    <row r="93" spans="1:13" ht="16.5">
      <c r="A93" s="121"/>
      <c r="B93" s="121"/>
      <c r="C93" s="121"/>
      <c r="D93" s="121"/>
      <c r="E93" s="120"/>
      <c r="F93" s="120"/>
      <c r="G93" s="120"/>
      <c r="H93" s="120"/>
      <c r="I93" s="120"/>
      <c r="J93" s="120"/>
      <c r="K93" s="120"/>
      <c r="L93" s="120"/>
      <c r="M93" s="121"/>
    </row>
    <row r="94" spans="1:13" ht="16.5">
      <c r="A94" s="121"/>
      <c r="B94" s="121"/>
      <c r="C94" s="121"/>
      <c r="D94" s="121"/>
      <c r="E94" s="120"/>
      <c r="F94" s="120"/>
      <c r="G94" s="120"/>
      <c r="H94" s="120"/>
      <c r="I94" s="120"/>
      <c r="J94" s="120"/>
      <c r="K94" s="120"/>
      <c r="L94" s="120"/>
      <c r="M94" s="121"/>
    </row>
    <row r="95" spans="1:13" ht="16.5">
      <c r="A95" s="121"/>
      <c r="B95" s="121"/>
      <c r="C95" s="121"/>
      <c r="D95" s="121"/>
      <c r="E95" s="120"/>
      <c r="F95" s="120"/>
      <c r="G95" s="120"/>
      <c r="H95" s="120"/>
      <c r="I95" s="120"/>
      <c r="J95" s="120"/>
      <c r="K95" s="120"/>
      <c r="L95" s="120"/>
      <c r="M95" s="121"/>
    </row>
    <row r="96" spans="1:13" ht="16.5">
      <c r="A96" s="121"/>
      <c r="B96" s="121"/>
      <c r="C96" s="121"/>
      <c r="D96" s="121"/>
      <c r="E96" s="120"/>
      <c r="F96" s="120"/>
      <c r="G96" s="120"/>
      <c r="H96" s="120"/>
      <c r="I96" s="120"/>
      <c r="J96" s="120"/>
      <c r="K96" s="120"/>
      <c r="L96" s="120"/>
      <c r="M96" s="121"/>
    </row>
    <row r="97" spans="1:13" ht="16.5">
      <c r="A97" s="121"/>
      <c r="B97" s="121"/>
      <c r="C97" s="121"/>
      <c r="D97" s="121"/>
      <c r="E97" s="120"/>
      <c r="F97" s="120"/>
      <c r="G97" s="120"/>
      <c r="H97" s="120"/>
      <c r="I97" s="120"/>
      <c r="J97" s="120"/>
      <c r="K97" s="120"/>
      <c r="L97" s="120"/>
      <c r="M97" s="121"/>
    </row>
    <row r="98" spans="1:13" ht="16.5">
      <c r="A98" s="121"/>
      <c r="B98" s="121"/>
      <c r="C98" s="121"/>
      <c r="D98" s="121"/>
      <c r="E98" s="120"/>
      <c r="F98" s="120"/>
      <c r="G98" s="120"/>
      <c r="H98" s="120"/>
      <c r="I98" s="120"/>
      <c r="J98" s="120"/>
      <c r="K98" s="120"/>
      <c r="L98" s="120"/>
      <c r="M98" s="121"/>
    </row>
    <row r="99" spans="1:13" ht="16.5">
      <c r="A99" s="121"/>
      <c r="B99" s="121"/>
      <c r="C99" s="121"/>
      <c r="D99" s="121"/>
      <c r="E99" s="120"/>
      <c r="F99" s="120"/>
      <c r="G99" s="120"/>
      <c r="H99" s="120"/>
      <c r="I99" s="120"/>
      <c r="J99" s="120"/>
      <c r="K99" s="120"/>
      <c r="L99" s="120"/>
      <c r="M99" s="121"/>
    </row>
    <row r="100" spans="1:13" ht="16.5">
      <c r="A100" s="121"/>
      <c r="B100" s="121"/>
      <c r="C100" s="121"/>
      <c r="D100" s="121"/>
      <c r="E100" s="120"/>
      <c r="F100" s="120"/>
      <c r="G100" s="120"/>
      <c r="H100" s="120"/>
      <c r="I100" s="120"/>
      <c r="J100" s="120"/>
      <c r="K100" s="120"/>
      <c r="L100" s="120"/>
      <c r="M100" s="121"/>
    </row>
    <row r="101" spans="1:13" ht="16.5">
      <c r="A101" s="121"/>
      <c r="B101" s="121"/>
      <c r="C101" s="121"/>
      <c r="D101" s="121"/>
      <c r="E101" s="120"/>
      <c r="F101" s="120"/>
      <c r="G101" s="120"/>
      <c r="H101" s="120"/>
      <c r="I101" s="120"/>
      <c r="J101" s="120"/>
      <c r="K101" s="120"/>
      <c r="L101" s="120"/>
      <c r="M101" s="121"/>
    </row>
    <row r="102" spans="1:13" ht="16.5">
      <c r="A102" s="121"/>
      <c r="B102" s="121"/>
      <c r="C102" s="121"/>
      <c r="D102" s="121"/>
      <c r="E102" s="120"/>
      <c r="F102" s="120"/>
      <c r="G102" s="120"/>
      <c r="H102" s="120"/>
      <c r="I102" s="120"/>
      <c r="J102" s="120"/>
      <c r="K102" s="120"/>
      <c r="L102" s="120"/>
      <c r="M102" s="121"/>
    </row>
    <row r="103" spans="1:13" ht="16.5">
      <c r="A103" s="121"/>
      <c r="B103" s="121"/>
      <c r="C103" s="121"/>
      <c r="D103" s="121"/>
      <c r="E103" s="120"/>
      <c r="F103" s="120"/>
      <c r="G103" s="120"/>
      <c r="H103" s="120"/>
      <c r="I103" s="120"/>
      <c r="J103" s="120"/>
      <c r="K103" s="120"/>
      <c r="L103" s="120"/>
      <c r="M103" s="121"/>
    </row>
    <row r="104" spans="1:13" ht="16.5">
      <c r="A104" s="121"/>
      <c r="B104" s="121"/>
      <c r="C104" s="121"/>
      <c r="D104" s="121"/>
      <c r="E104" s="120"/>
      <c r="F104" s="120"/>
      <c r="G104" s="120"/>
      <c r="H104" s="120"/>
      <c r="I104" s="120"/>
      <c r="J104" s="120"/>
      <c r="K104" s="120"/>
      <c r="L104" s="120"/>
      <c r="M104" s="121"/>
    </row>
    <row r="105" spans="1:13" ht="16.5">
      <c r="A105" s="121"/>
      <c r="B105" s="121"/>
      <c r="C105" s="121"/>
      <c r="D105" s="121"/>
      <c r="E105" s="120"/>
      <c r="F105" s="120"/>
      <c r="G105" s="120"/>
      <c r="H105" s="120"/>
      <c r="I105" s="120"/>
      <c r="J105" s="120"/>
      <c r="K105" s="120"/>
      <c r="L105" s="120"/>
      <c r="M105" s="121"/>
    </row>
    <row r="106" spans="1:13" ht="16.5">
      <c r="A106" s="121"/>
      <c r="B106" s="121"/>
      <c r="C106" s="121"/>
      <c r="D106" s="121"/>
      <c r="E106" s="120"/>
      <c r="F106" s="120"/>
      <c r="G106" s="120"/>
      <c r="H106" s="120"/>
      <c r="I106" s="120"/>
      <c r="J106" s="120"/>
      <c r="K106" s="120"/>
      <c r="L106" s="120"/>
      <c r="M106" s="121"/>
    </row>
    <row r="107" spans="1:13" ht="16.5">
      <c r="A107" s="121"/>
      <c r="B107" s="121"/>
      <c r="C107" s="121"/>
      <c r="D107" s="121"/>
      <c r="E107" s="120"/>
      <c r="F107" s="120"/>
      <c r="G107" s="120"/>
      <c r="H107" s="120"/>
      <c r="I107" s="120"/>
      <c r="J107" s="120"/>
      <c r="K107" s="120"/>
      <c r="L107" s="120"/>
      <c r="M107" s="121"/>
    </row>
    <row r="108" spans="1:13" ht="16.5">
      <c r="A108" s="121"/>
      <c r="B108" s="121"/>
      <c r="C108" s="121"/>
      <c r="D108" s="121"/>
      <c r="E108" s="120"/>
      <c r="F108" s="120"/>
      <c r="G108" s="120"/>
      <c r="H108" s="120"/>
      <c r="I108" s="120"/>
      <c r="J108" s="120"/>
      <c r="K108" s="120"/>
      <c r="L108" s="120"/>
      <c r="M108" s="121"/>
    </row>
    <row r="109" spans="1:13" ht="16.5">
      <c r="A109" s="121"/>
      <c r="B109" s="121"/>
      <c r="C109" s="121"/>
      <c r="D109" s="121"/>
      <c r="E109" s="120"/>
      <c r="F109" s="120"/>
      <c r="G109" s="120"/>
      <c r="H109" s="120"/>
      <c r="I109" s="120"/>
      <c r="J109" s="120"/>
      <c r="K109" s="120"/>
      <c r="L109" s="120"/>
      <c r="M109" s="121"/>
    </row>
    <row r="110" spans="1:13" ht="16.5">
      <c r="A110" s="121"/>
      <c r="B110" s="121"/>
      <c r="C110" s="121"/>
      <c r="D110" s="121"/>
      <c r="E110" s="120"/>
      <c r="F110" s="120"/>
      <c r="G110" s="120"/>
      <c r="H110" s="120"/>
      <c r="I110" s="120"/>
      <c r="J110" s="120"/>
      <c r="K110" s="120"/>
      <c r="L110" s="120"/>
      <c r="M110" s="121"/>
    </row>
    <row r="111" spans="1:13" ht="16.5">
      <c r="A111" s="121"/>
      <c r="B111" s="121"/>
      <c r="C111" s="121"/>
      <c r="D111" s="121"/>
      <c r="E111" s="120"/>
      <c r="F111" s="120"/>
      <c r="G111" s="120"/>
      <c r="H111" s="120"/>
      <c r="I111" s="120"/>
      <c r="J111" s="120"/>
      <c r="K111" s="120"/>
      <c r="L111" s="120"/>
      <c r="M111" s="121"/>
    </row>
    <row r="112" spans="1:13" ht="16.5">
      <c r="A112" s="121"/>
      <c r="B112" s="121"/>
      <c r="C112" s="121"/>
      <c r="D112" s="121"/>
      <c r="E112" s="120"/>
      <c r="F112" s="120"/>
      <c r="G112" s="120"/>
      <c r="H112" s="120"/>
      <c r="I112" s="120"/>
      <c r="J112" s="120"/>
      <c r="K112" s="120"/>
      <c r="L112" s="120"/>
      <c r="M112" s="121"/>
    </row>
    <row r="113" spans="1:13" ht="16.5">
      <c r="A113" s="121"/>
      <c r="B113" s="121"/>
      <c r="C113" s="121"/>
      <c r="D113" s="121"/>
      <c r="E113" s="120"/>
      <c r="F113" s="120"/>
      <c r="G113" s="120"/>
      <c r="H113" s="120"/>
      <c r="I113" s="120"/>
      <c r="J113" s="120"/>
      <c r="K113" s="120"/>
      <c r="L113" s="120"/>
      <c r="M113" s="121"/>
    </row>
    <row r="114" spans="1:13" ht="16.5">
      <c r="A114" s="121"/>
      <c r="B114" s="121"/>
      <c r="C114" s="121"/>
      <c r="D114" s="121"/>
      <c r="E114" s="120"/>
      <c r="F114" s="120"/>
      <c r="G114" s="120"/>
      <c r="H114" s="120"/>
      <c r="I114" s="120"/>
      <c r="J114" s="120"/>
      <c r="K114" s="120"/>
      <c r="L114" s="120"/>
      <c r="M114" s="121"/>
    </row>
    <row r="115" spans="1:13" ht="16.5">
      <c r="A115" s="121"/>
      <c r="B115" s="121"/>
      <c r="C115" s="121"/>
      <c r="D115" s="121"/>
      <c r="E115" s="120"/>
      <c r="F115" s="120"/>
      <c r="G115" s="120"/>
      <c r="H115" s="120"/>
      <c r="I115" s="120"/>
      <c r="J115" s="120"/>
      <c r="K115" s="120"/>
      <c r="L115" s="120"/>
      <c r="M115" s="121"/>
    </row>
    <row r="116" spans="1:13" ht="16.5">
      <c r="A116" s="121"/>
      <c r="B116" s="121"/>
      <c r="C116" s="121"/>
      <c r="D116" s="121"/>
      <c r="E116" s="120"/>
      <c r="F116" s="120"/>
      <c r="G116" s="120"/>
      <c r="H116" s="120"/>
      <c r="I116" s="120"/>
      <c r="J116" s="120"/>
      <c r="K116" s="120"/>
      <c r="L116" s="120"/>
      <c r="M116" s="121"/>
    </row>
    <row r="117" spans="1:13" ht="16.5">
      <c r="A117" s="121"/>
      <c r="B117" s="121"/>
      <c r="C117" s="121"/>
      <c r="D117" s="121"/>
      <c r="E117" s="120"/>
      <c r="F117" s="120"/>
      <c r="G117" s="120"/>
      <c r="H117" s="120"/>
      <c r="I117" s="120"/>
      <c r="J117" s="120"/>
      <c r="K117" s="120"/>
      <c r="L117" s="120"/>
      <c r="M117" s="121"/>
    </row>
    <row r="118" spans="1:13" ht="16.5">
      <c r="A118" s="121"/>
      <c r="B118" s="121"/>
      <c r="C118" s="121"/>
      <c r="D118" s="121"/>
      <c r="E118" s="120"/>
      <c r="F118" s="120"/>
      <c r="G118" s="120"/>
      <c r="H118" s="120"/>
      <c r="I118" s="120"/>
      <c r="J118" s="120"/>
      <c r="K118" s="120"/>
      <c r="L118" s="120"/>
      <c r="M118" s="121"/>
    </row>
    <row r="119" spans="1:13" ht="16.5">
      <c r="A119" s="121"/>
      <c r="B119" s="121"/>
      <c r="C119" s="121"/>
      <c r="D119" s="121"/>
      <c r="E119" s="120"/>
      <c r="F119" s="120"/>
      <c r="G119" s="120"/>
      <c r="H119" s="120"/>
      <c r="I119" s="120"/>
      <c r="J119" s="120"/>
      <c r="K119" s="120"/>
      <c r="L119" s="120"/>
      <c r="M119" s="121"/>
    </row>
    <row r="120" spans="1:13" ht="15.75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</row>
    <row r="121" spans="1:13" ht="15.75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</row>
    <row r="122" spans="1:13" ht="15.75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</row>
    <row r="123" spans="1:13" ht="15.75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</row>
    <row r="124" spans="1:13" ht="15.75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</row>
    <row r="125" spans="1:13" ht="15.75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</row>
  </sheetData>
  <mergeCells count="14">
    <mergeCell ref="H8:J8"/>
    <mergeCell ref="K8:L8"/>
    <mergeCell ref="A17:M18"/>
    <mergeCell ref="A8:A9"/>
    <mergeCell ref="B8:B9"/>
    <mergeCell ref="C8:C9"/>
    <mergeCell ref="D8:D9"/>
    <mergeCell ref="E8:G8"/>
    <mergeCell ref="J6:M6"/>
    <mergeCell ref="A1:L1"/>
    <mergeCell ref="A2:L2"/>
    <mergeCell ref="A3:L3"/>
    <mergeCell ref="G4:L4"/>
    <mergeCell ref="A5:F5"/>
  </mergeCells>
  <pageMargins left="0.2" right="0.2" top="0.5" bottom="0.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26" sqref="A26:XFD27"/>
    </sheetView>
  </sheetViews>
  <sheetFormatPr defaultRowHeight="15"/>
  <cols>
    <col min="1" max="1" width="2.7109375" customWidth="1"/>
    <col min="2" max="2" width="5.5703125" customWidth="1"/>
    <col min="3" max="3" width="26.28515625" customWidth="1"/>
    <col min="4" max="4" width="8.140625" customWidth="1"/>
    <col min="6" max="6" width="8" customWidth="1"/>
    <col min="7" max="7" width="6" customWidth="1"/>
    <col min="8" max="8" width="4.85546875" customWidth="1"/>
    <col min="9" max="9" width="7.28515625" customWidth="1"/>
    <col min="10" max="10" width="5.7109375" customWidth="1"/>
    <col min="11" max="11" width="5.28515625" customWidth="1"/>
    <col min="12" max="12" width="6.5703125" customWidth="1"/>
    <col min="13" max="13" width="5" customWidth="1"/>
    <col min="14" max="14" width="6.85546875" customWidth="1"/>
    <col min="16" max="16" width="9.42578125" customWidth="1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7.25">
      <c r="A4" s="276" t="s">
        <v>49</v>
      </c>
      <c r="B4" s="276"/>
      <c r="C4" s="276"/>
      <c r="D4" s="276"/>
      <c r="E4" s="276"/>
      <c r="F4" s="276"/>
      <c r="G4" s="59"/>
      <c r="H4" s="57"/>
      <c r="I4" s="127"/>
      <c r="J4" s="127"/>
      <c r="K4" s="127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  <c r="L5" s="275"/>
      <c r="M5" s="275"/>
      <c r="N5" s="275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  <c r="L6" s="275"/>
      <c r="M6" s="275"/>
      <c r="N6" s="275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  <c r="L7" s="275"/>
      <c r="M7" s="275"/>
      <c r="N7" s="275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  <c r="L8" s="275"/>
      <c r="M8" s="275"/>
      <c r="N8" s="275"/>
    </row>
    <row r="9" spans="1:17" ht="17.25">
      <c r="A9" s="276" t="s">
        <v>136</v>
      </c>
      <c r="B9" s="276"/>
      <c r="C9" s="276"/>
      <c r="D9" s="276"/>
      <c r="E9" s="276"/>
      <c r="F9" s="276"/>
      <c r="G9" s="59"/>
      <c r="H9" s="58"/>
      <c r="I9" s="134"/>
      <c r="J9" s="134"/>
      <c r="K9" s="134"/>
    </row>
    <row r="10" spans="1:17" ht="33" customHeight="1">
      <c r="I10" s="306" t="s">
        <v>165</v>
      </c>
      <c r="J10" s="306"/>
      <c r="K10" s="306"/>
      <c r="L10" s="306"/>
      <c r="M10" s="306"/>
      <c r="N10" s="306"/>
      <c r="O10" s="306"/>
      <c r="P10" s="307"/>
      <c r="Q10" s="18"/>
    </row>
    <row r="11" spans="1:17" s="157" customFormat="1" ht="33.75" customHeight="1">
      <c r="B11" s="239" t="s">
        <v>1</v>
      </c>
      <c r="C11" s="239" t="s">
        <v>2</v>
      </c>
      <c r="D11" s="239" t="s">
        <v>3</v>
      </c>
      <c r="E11" s="239" t="s">
        <v>4</v>
      </c>
      <c r="F11" s="311" t="s">
        <v>5</v>
      </c>
      <c r="G11" s="312"/>
      <c r="H11" s="313"/>
      <c r="I11" s="308" t="s">
        <v>156</v>
      </c>
      <c r="J11" s="309"/>
      <c r="K11" s="310"/>
      <c r="L11" s="303" t="s">
        <v>163</v>
      </c>
      <c r="M11" s="304"/>
      <c r="N11" s="305"/>
      <c r="O11" s="303" t="s">
        <v>162</v>
      </c>
      <c r="P11" s="304"/>
      <c r="Q11" s="245" t="s">
        <v>119</v>
      </c>
    </row>
    <row r="12" spans="1:17" s="157" customFormat="1" ht="30">
      <c r="B12" s="239"/>
      <c r="C12" s="239"/>
      <c r="D12" s="239"/>
      <c r="E12" s="239"/>
      <c r="F12" s="239" t="s">
        <v>6</v>
      </c>
      <c r="G12" s="239" t="s">
        <v>7</v>
      </c>
      <c r="H12" s="239" t="s">
        <v>8</v>
      </c>
      <c r="I12" s="239" t="s">
        <v>66</v>
      </c>
      <c r="J12" s="239" t="s">
        <v>69</v>
      </c>
      <c r="K12" s="239" t="s">
        <v>120</v>
      </c>
      <c r="L12" s="239" t="s">
        <v>66</v>
      </c>
      <c r="M12" s="239" t="s">
        <v>69</v>
      </c>
      <c r="N12" s="239" t="s">
        <v>45</v>
      </c>
      <c r="O12" s="239" t="s">
        <v>107</v>
      </c>
      <c r="P12" s="242" t="s">
        <v>45</v>
      </c>
      <c r="Q12" s="245"/>
    </row>
    <row r="13" spans="1:17" s="157" customFormat="1" ht="30">
      <c r="B13" s="239"/>
      <c r="C13" s="239" t="s">
        <v>10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42"/>
      <c r="Q13" s="245"/>
    </row>
    <row r="14" spans="1:17" ht="18">
      <c r="B14" s="136">
        <v>1</v>
      </c>
      <c r="C14" s="235" t="s">
        <v>14</v>
      </c>
      <c r="D14" s="136">
        <v>22522</v>
      </c>
      <c r="E14" s="135" t="s">
        <v>9</v>
      </c>
      <c r="F14" s="136">
        <v>1</v>
      </c>
      <c r="G14" s="136">
        <v>0.11</v>
      </c>
      <c r="H14" s="136">
        <v>15</v>
      </c>
      <c r="I14" s="136"/>
      <c r="J14" s="136">
        <v>0</v>
      </c>
      <c r="K14" s="136">
        <v>0</v>
      </c>
      <c r="L14" s="136">
        <v>1</v>
      </c>
      <c r="M14" s="136"/>
      <c r="N14" s="136">
        <v>100</v>
      </c>
      <c r="O14" s="136">
        <v>15</v>
      </c>
      <c r="P14" s="243">
        <v>100</v>
      </c>
      <c r="Q14" s="162"/>
    </row>
    <row r="15" spans="1:17" ht="18">
      <c r="B15" s="136">
        <v>2</v>
      </c>
      <c r="C15" s="235" t="s">
        <v>15</v>
      </c>
      <c r="D15" s="136">
        <v>22522</v>
      </c>
      <c r="E15" s="135" t="s">
        <v>9</v>
      </c>
      <c r="F15" s="136">
        <v>1</v>
      </c>
      <c r="G15" s="136">
        <v>0.22</v>
      </c>
      <c r="H15" s="136">
        <v>30</v>
      </c>
      <c r="I15" s="136"/>
      <c r="J15" s="136">
        <v>7.0000000000000007E-2</v>
      </c>
      <c r="K15" s="136">
        <v>10</v>
      </c>
      <c r="L15" s="136">
        <v>1</v>
      </c>
      <c r="M15" s="136"/>
      <c r="N15" s="136">
        <v>100</v>
      </c>
      <c r="O15" s="136">
        <v>30</v>
      </c>
      <c r="P15" s="243">
        <v>100</v>
      </c>
      <c r="Q15" s="162"/>
    </row>
    <row r="16" spans="1:17" ht="30">
      <c r="B16" s="136">
        <v>3</v>
      </c>
      <c r="C16" s="235" t="s">
        <v>16</v>
      </c>
      <c r="D16" s="136">
        <v>22522</v>
      </c>
      <c r="E16" s="135" t="s">
        <v>9</v>
      </c>
      <c r="F16" s="136">
        <v>1</v>
      </c>
      <c r="G16" s="136">
        <v>7.0000000000000007E-2</v>
      </c>
      <c r="H16" s="136">
        <v>10</v>
      </c>
      <c r="I16" s="136"/>
      <c r="J16" s="136">
        <v>0</v>
      </c>
      <c r="K16" s="136">
        <v>0</v>
      </c>
      <c r="L16" s="136">
        <v>1</v>
      </c>
      <c r="M16" s="136"/>
      <c r="N16" s="136">
        <v>100</v>
      </c>
      <c r="O16" s="136">
        <v>10</v>
      </c>
      <c r="P16" s="243">
        <v>100</v>
      </c>
      <c r="Q16" s="162"/>
    </row>
    <row r="17" spans="1:20" ht="30">
      <c r="B17" s="136">
        <v>4</v>
      </c>
      <c r="C17" s="235" t="s">
        <v>17</v>
      </c>
      <c r="D17" s="136">
        <v>22522</v>
      </c>
      <c r="E17" s="135" t="s">
        <v>9</v>
      </c>
      <c r="F17" s="136">
        <v>1</v>
      </c>
      <c r="G17" s="136">
        <v>0.59</v>
      </c>
      <c r="H17" s="136">
        <v>80</v>
      </c>
      <c r="I17" s="136"/>
      <c r="J17" s="136">
        <v>0.22</v>
      </c>
      <c r="K17" s="136">
        <v>30</v>
      </c>
      <c r="L17" s="136">
        <v>1</v>
      </c>
      <c r="M17" s="136"/>
      <c r="N17" s="136">
        <v>100</v>
      </c>
      <c r="O17" s="136">
        <v>80</v>
      </c>
      <c r="P17" s="243">
        <v>100</v>
      </c>
      <c r="Q17" s="162"/>
    </row>
    <row r="18" spans="1:20" s="157" customFormat="1" ht="22.5">
      <c r="B18" s="11"/>
      <c r="C18" s="239" t="s">
        <v>13</v>
      </c>
      <c r="D18" s="240"/>
      <c r="E18" s="137"/>
      <c r="F18" s="241"/>
      <c r="G18" s="241">
        <v>1</v>
      </c>
      <c r="H18" s="241">
        <v>135</v>
      </c>
      <c r="I18" s="241"/>
      <c r="J18" s="241">
        <f>SUM(J14:J17)</f>
        <v>0.29000000000000004</v>
      </c>
      <c r="K18" s="241">
        <f>SUM(K14:K17)</f>
        <v>40</v>
      </c>
      <c r="L18" s="241"/>
      <c r="M18" s="241">
        <v>1</v>
      </c>
      <c r="N18" s="241">
        <f>M18/J18*100</f>
        <v>344.82758620689651</v>
      </c>
      <c r="O18" s="241">
        <f>SUM(O14:O17)</f>
        <v>135</v>
      </c>
      <c r="P18" s="244">
        <f>O18/K18*100</f>
        <v>337.5</v>
      </c>
      <c r="Q18" s="162"/>
    </row>
    <row r="22" spans="1:20" s="107" customFormat="1" ht="3" hidden="1" customHeight="1">
      <c r="A22" s="133"/>
      <c r="B22" s="133"/>
      <c r="C22" s="133"/>
      <c r="D22" s="123"/>
      <c r="E22" s="123"/>
      <c r="F22" s="123"/>
      <c r="G22" s="123"/>
      <c r="H22" s="124"/>
      <c r="I22" s="124"/>
      <c r="J22" s="124"/>
      <c r="K22" s="123"/>
      <c r="L22" s="123"/>
      <c r="M22" s="123"/>
      <c r="N22" s="114"/>
      <c r="O22" s="114"/>
      <c r="P22" s="104"/>
      <c r="Q22" s="104"/>
      <c r="R22" s="104"/>
      <c r="S22" s="104"/>
      <c r="T22" s="104"/>
    </row>
    <row r="23" spans="1:20" s="107" customFormat="1" ht="17.25" customHeight="1">
      <c r="A23" s="158"/>
      <c r="B23" s="158"/>
      <c r="C23" s="133"/>
      <c r="D23" s="123"/>
      <c r="E23" s="123"/>
      <c r="F23" s="123"/>
      <c r="G23" s="123"/>
      <c r="H23" s="124"/>
      <c r="I23" s="124"/>
      <c r="J23" s="124"/>
      <c r="K23" s="123"/>
      <c r="L23" s="123"/>
      <c r="M23" s="123"/>
      <c r="N23" s="114"/>
      <c r="O23" s="114"/>
      <c r="P23" s="104"/>
      <c r="Q23" s="104"/>
      <c r="R23" s="104"/>
      <c r="S23" s="104"/>
      <c r="T23" s="104"/>
    </row>
    <row r="24" spans="1:20" s="107" customFormat="1" ht="17.25" customHeight="1">
      <c r="A24" s="133"/>
      <c r="B24" s="133"/>
      <c r="C24" s="133"/>
      <c r="D24" s="123"/>
      <c r="E24" s="123"/>
      <c r="F24" s="123"/>
      <c r="G24" s="123"/>
      <c r="H24" s="124"/>
      <c r="I24" s="124"/>
      <c r="J24" s="124"/>
      <c r="K24" s="123"/>
      <c r="L24" s="123"/>
      <c r="M24" s="123"/>
      <c r="N24" s="114"/>
      <c r="O24" s="114"/>
      <c r="P24" s="104"/>
      <c r="Q24" s="104"/>
      <c r="R24" s="104"/>
      <c r="S24" s="104"/>
      <c r="T24" s="104"/>
    </row>
    <row r="25" spans="1:20" s="107" customFormat="1" ht="12" customHeight="1">
      <c r="A25" s="133"/>
      <c r="B25" s="133"/>
      <c r="C25" s="133"/>
      <c r="D25" s="123"/>
      <c r="E25" s="123"/>
      <c r="F25" s="123"/>
      <c r="G25" s="123"/>
      <c r="H25" s="124"/>
      <c r="I25" s="124"/>
      <c r="J25" s="124"/>
      <c r="K25" s="123"/>
      <c r="L25" s="125"/>
      <c r="M25" s="123"/>
      <c r="N25" s="114"/>
      <c r="O25" s="114"/>
      <c r="P25" s="104"/>
      <c r="Q25" s="104"/>
      <c r="R25" s="104"/>
      <c r="S25" s="104"/>
      <c r="T25" s="104"/>
    </row>
    <row r="26" spans="1:20" s="107" customFormat="1">
      <c r="A26" s="133"/>
      <c r="B26" s="123"/>
      <c r="C26" s="123"/>
      <c r="D26" s="123"/>
      <c r="E26" s="123"/>
      <c r="F26" s="302"/>
      <c r="G26" s="302"/>
      <c r="H26" s="302"/>
      <c r="I26" s="124"/>
      <c r="J26" s="124"/>
      <c r="K26" s="123"/>
      <c r="L26" s="123"/>
      <c r="M26" s="302"/>
      <c r="N26" s="302"/>
      <c r="O26" s="114"/>
      <c r="P26" s="104"/>
      <c r="Q26" s="104"/>
      <c r="R26" s="104"/>
      <c r="S26" s="104"/>
      <c r="T26" s="104"/>
    </row>
    <row r="27" spans="1:20" s="107" customFormat="1">
      <c r="A27" s="123"/>
      <c r="B27" s="123"/>
      <c r="C27" s="123"/>
      <c r="D27" s="123"/>
      <c r="E27" s="123"/>
      <c r="F27" s="302"/>
      <c r="G27" s="302"/>
      <c r="H27" s="302"/>
      <c r="I27" s="126"/>
      <c r="J27" s="124"/>
      <c r="K27" s="114"/>
      <c r="L27" s="114"/>
      <c r="M27" s="302"/>
      <c r="N27" s="302"/>
      <c r="O27" s="114"/>
      <c r="P27" s="104"/>
      <c r="Q27" s="104"/>
      <c r="R27" s="104"/>
      <c r="S27" s="104"/>
      <c r="T27" s="104"/>
    </row>
  </sheetData>
  <mergeCells count="22">
    <mergeCell ref="F26:H26"/>
    <mergeCell ref="M26:N26"/>
    <mergeCell ref="F27:H27"/>
    <mergeCell ref="M27:N27"/>
    <mergeCell ref="A9:F9"/>
    <mergeCell ref="L11:N11"/>
    <mergeCell ref="I10:P10"/>
    <mergeCell ref="O11:P11"/>
    <mergeCell ref="I11:K11"/>
    <mergeCell ref="F11:H11"/>
    <mergeCell ref="A7:F7"/>
    <mergeCell ref="G7:N7"/>
    <mergeCell ref="A8:F8"/>
    <mergeCell ref="G8:N8"/>
    <mergeCell ref="A1:Q1"/>
    <mergeCell ref="A2:Q2"/>
    <mergeCell ref="A3:Q3"/>
    <mergeCell ref="A6:F6"/>
    <mergeCell ref="G6:N6"/>
    <mergeCell ref="A4:F4"/>
    <mergeCell ref="A5:F5"/>
    <mergeCell ref="G5:N5"/>
  </mergeCells>
  <pageMargins left="0.2" right="0.2" top="0.5" bottom="0.2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26" sqref="A26:XFD27"/>
    </sheetView>
  </sheetViews>
  <sheetFormatPr defaultRowHeight="15"/>
  <cols>
    <col min="1" max="1" width="2.7109375" customWidth="1"/>
    <col min="2" max="2" width="5.85546875" customWidth="1"/>
    <col min="3" max="3" width="27.5703125" customWidth="1"/>
    <col min="8" max="8" width="9.140625" customWidth="1"/>
    <col min="11" max="11" width="9.28515625" customWidth="1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ht="24">
      <c r="A3" s="278" t="s">
        <v>186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1:14" ht="17.25">
      <c r="A4" s="276" t="s">
        <v>49</v>
      </c>
      <c r="B4" s="276"/>
      <c r="C4" s="276"/>
      <c r="D4" s="276"/>
      <c r="E4" s="276"/>
      <c r="F4" s="276"/>
      <c r="G4" s="132"/>
      <c r="H4" s="130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17.25">
      <c r="A9" s="276" t="s">
        <v>136</v>
      </c>
      <c r="B9" s="276"/>
      <c r="C9" s="276"/>
      <c r="D9" s="276"/>
      <c r="E9" s="276"/>
      <c r="F9" s="276"/>
      <c r="G9" s="132"/>
      <c r="H9" s="134"/>
    </row>
    <row r="10" spans="1:14" ht="18">
      <c r="H10" s="316" t="s">
        <v>164</v>
      </c>
      <c r="I10" s="316"/>
      <c r="J10" s="316"/>
    </row>
    <row r="11" spans="1:14" ht="18" customHeight="1">
      <c r="B11" s="317" t="s">
        <v>1</v>
      </c>
      <c r="C11" s="317" t="s">
        <v>2</v>
      </c>
      <c r="D11" s="317" t="s">
        <v>3</v>
      </c>
      <c r="E11" s="319" t="s">
        <v>4</v>
      </c>
      <c r="F11" s="320" t="s">
        <v>5</v>
      </c>
      <c r="G11" s="320"/>
      <c r="H11" s="320"/>
      <c r="I11" s="314" t="s">
        <v>142</v>
      </c>
      <c r="J11" s="314"/>
      <c r="K11" s="314"/>
      <c r="L11" s="314" t="s">
        <v>135</v>
      </c>
      <c r="M11" s="314"/>
      <c r="N11" s="153" t="s">
        <v>119</v>
      </c>
    </row>
    <row r="12" spans="1:14" ht="18">
      <c r="B12" s="318"/>
      <c r="C12" s="318"/>
      <c r="D12" s="318"/>
      <c r="E12" s="318"/>
      <c r="F12" s="250" t="s">
        <v>6</v>
      </c>
      <c r="G12" s="250" t="s">
        <v>7</v>
      </c>
      <c r="H12" s="251" t="s">
        <v>8</v>
      </c>
      <c r="I12" s="259" t="s">
        <v>6</v>
      </c>
      <c r="J12" s="259" t="s">
        <v>7</v>
      </c>
      <c r="K12" s="259" t="s">
        <v>45</v>
      </c>
      <c r="L12" s="139" t="s">
        <v>121</v>
      </c>
      <c r="M12" s="139" t="s">
        <v>45</v>
      </c>
      <c r="N12" s="153"/>
    </row>
    <row r="13" spans="1:14" ht="36">
      <c r="B13" s="8"/>
      <c r="C13" s="9" t="s">
        <v>10</v>
      </c>
      <c r="D13" s="8"/>
      <c r="E13" s="10"/>
      <c r="F13" s="8"/>
      <c r="G13" s="8"/>
      <c r="H13" s="17"/>
      <c r="I13" s="141"/>
      <c r="J13" s="141"/>
      <c r="K13" s="141"/>
      <c r="L13" s="141"/>
      <c r="M13" s="141"/>
      <c r="N13" s="153"/>
    </row>
    <row r="14" spans="1:14" ht="22.5">
      <c r="B14" s="138">
        <v>1</v>
      </c>
      <c r="C14" s="135" t="s">
        <v>14</v>
      </c>
      <c r="D14" s="136">
        <v>22522</v>
      </c>
      <c r="E14" s="135" t="s">
        <v>9</v>
      </c>
      <c r="F14" s="236">
        <v>1</v>
      </c>
      <c r="G14" s="236">
        <v>0.11</v>
      </c>
      <c r="H14" s="143">
        <v>15</v>
      </c>
      <c r="I14" s="142">
        <v>1</v>
      </c>
      <c r="J14" s="142">
        <f>I14/F14*G14</f>
        <v>0.11</v>
      </c>
      <c r="K14" s="142">
        <f>J14/G14*100</f>
        <v>100</v>
      </c>
      <c r="L14" s="143">
        <v>15</v>
      </c>
      <c r="M14" s="142">
        <f>L14/H14*100</f>
        <v>100</v>
      </c>
      <c r="N14" s="153"/>
    </row>
    <row r="15" spans="1:14" ht="36">
      <c r="B15" s="138">
        <v>2</v>
      </c>
      <c r="C15" s="135" t="s">
        <v>15</v>
      </c>
      <c r="D15" s="136">
        <v>22522</v>
      </c>
      <c r="E15" s="135" t="s">
        <v>9</v>
      </c>
      <c r="F15" s="236">
        <v>1</v>
      </c>
      <c r="G15" s="236">
        <v>0.22</v>
      </c>
      <c r="H15" s="143">
        <v>30</v>
      </c>
      <c r="I15" s="142">
        <v>1</v>
      </c>
      <c r="J15" s="142">
        <f>I15/F15*G15</f>
        <v>0.22</v>
      </c>
      <c r="K15" s="142">
        <f>J15/G15*100</f>
        <v>100</v>
      </c>
      <c r="L15" s="143">
        <v>30</v>
      </c>
      <c r="M15" s="142">
        <f>L15/H15*100</f>
        <v>100</v>
      </c>
      <c r="N15" s="153"/>
    </row>
    <row r="16" spans="1:14" ht="36">
      <c r="B16" s="138">
        <v>3</v>
      </c>
      <c r="C16" s="135" t="s">
        <v>16</v>
      </c>
      <c r="D16" s="136">
        <v>22522</v>
      </c>
      <c r="E16" s="135" t="s">
        <v>9</v>
      </c>
      <c r="F16" s="236">
        <v>1</v>
      </c>
      <c r="G16" s="236">
        <v>7.0000000000000007E-2</v>
      </c>
      <c r="H16" s="143">
        <v>10</v>
      </c>
      <c r="I16" s="142">
        <v>1</v>
      </c>
      <c r="J16" s="142">
        <f>I16/F16*G16</f>
        <v>7.0000000000000007E-2</v>
      </c>
      <c r="K16" s="142">
        <f>J16/G16*100</f>
        <v>100</v>
      </c>
      <c r="L16" s="143">
        <v>10</v>
      </c>
      <c r="M16" s="142">
        <f>L16/H16*100</f>
        <v>100</v>
      </c>
      <c r="N16" s="153"/>
    </row>
    <row r="17" spans="1:17" ht="36">
      <c r="B17" s="138">
        <v>4</v>
      </c>
      <c r="C17" s="135" t="s">
        <v>17</v>
      </c>
      <c r="D17" s="136">
        <v>22522</v>
      </c>
      <c r="E17" s="135" t="s">
        <v>9</v>
      </c>
      <c r="F17" s="236">
        <v>1</v>
      </c>
      <c r="G17" s="236">
        <v>0.59</v>
      </c>
      <c r="H17" s="143">
        <v>80</v>
      </c>
      <c r="I17" s="142">
        <v>1</v>
      </c>
      <c r="J17" s="142">
        <f>I17/F17*G17</f>
        <v>0.59</v>
      </c>
      <c r="K17" s="142">
        <f>J17/G17*100</f>
        <v>100</v>
      </c>
      <c r="L17" s="143">
        <v>80</v>
      </c>
      <c r="M17" s="142">
        <f>L17/H17*100</f>
        <v>100</v>
      </c>
      <c r="N17" s="153"/>
    </row>
    <row r="18" spans="1:17" ht="22.5">
      <c r="B18" s="11"/>
      <c r="C18" s="137" t="s">
        <v>13</v>
      </c>
      <c r="D18" s="138"/>
      <c r="E18" s="135"/>
      <c r="F18" s="236"/>
      <c r="G18" s="237">
        <v>1</v>
      </c>
      <c r="H18" s="238">
        <v>135</v>
      </c>
      <c r="I18" s="142"/>
      <c r="J18" s="255">
        <f>SUM(J14:J17)</f>
        <v>0.99</v>
      </c>
      <c r="K18" s="256">
        <v>100</v>
      </c>
      <c r="L18" s="257">
        <f>SUM(L14:L17)</f>
        <v>135</v>
      </c>
      <c r="M18" s="257">
        <f>L18/H18*100</f>
        <v>100</v>
      </c>
      <c r="N18" s="153"/>
    </row>
    <row r="22" spans="1:17" s="107" customFormat="1" ht="3" hidden="1" customHeight="1">
      <c r="A22" s="133"/>
      <c r="B22" s="133"/>
      <c r="C22" s="133"/>
      <c r="D22" s="123"/>
      <c r="E22" s="123"/>
      <c r="F22" s="123"/>
      <c r="G22" s="123"/>
      <c r="H22" s="12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s="107" customFormat="1" ht="17.25" customHeight="1">
      <c r="A23" s="158"/>
      <c r="B23" s="158"/>
      <c r="C23" s="133"/>
      <c r="D23" s="123"/>
      <c r="E23" s="123"/>
      <c r="F23" s="123"/>
      <c r="G23" s="123"/>
      <c r="H23" s="12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s="107" customFormat="1" ht="17.25" customHeight="1">
      <c r="A24" s="133"/>
      <c r="B24" s="133"/>
      <c r="C24" s="133"/>
      <c r="D24" s="123"/>
      <c r="E24" s="123"/>
      <c r="F24" s="123"/>
      <c r="G24" s="123"/>
      <c r="H24" s="12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s="107" customFormat="1" ht="12" customHeight="1">
      <c r="A25" s="133"/>
      <c r="B25" s="133"/>
      <c r="C25" s="133"/>
      <c r="D25" s="123"/>
      <c r="E25" s="123"/>
      <c r="F25" s="123"/>
      <c r="G25" s="123"/>
      <c r="H25" s="12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s="107" customFormat="1">
      <c r="A26" s="133"/>
      <c r="B26" s="123"/>
      <c r="C26" s="123"/>
      <c r="D26" s="123"/>
      <c r="E26" s="123"/>
      <c r="F26" s="302"/>
      <c r="G26" s="302"/>
      <c r="H26" s="123"/>
      <c r="I26" s="123"/>
      <c r="J26" s="302"/>
      <c r="K26" s="302"/>
      <c r="L26" s="114"/>
      <c r="M26" s="104"/>
      <c r="N26" s="104"/>
      <c r="O26" s="104"/>
      <c r="P26" s="104"/>
      <c r="Q26" s="104"/>
    </row>
    <row r="27" spans="1:17" s="107" customFormat="1">
      <c r="A27" s="123"/>
      <c r="B27" s="123"/>
      <c r="C27" s="123"/>
      <c r="D27" s="123"/>
      <c r="E27" s="123"/>
      <c r="F27" s="302"/>
      <c r="G27" s="302"/>
      <c r="H27" s="114"/>
      <c r="I27" s="114"/>
      <c r="J27" s="302"/>
      <c r="K27" s="302"/>
      <c r="L27" s="114"/>
      <c r="M27" s="104"/>
      <c r="N27" s="104"/>
      <c r="O27" s="104"/>
      <c r="P27" s="104"/>
      <c r="Q27" s="104"/>
    </row>
  </sheetData>
  <mergeCells count="25">
    <mergeCell ref="F26:G26"/>
    <mergeCell ref="J26:K26"/>
    <mergeCell ref="F27:G27"/>
    <mergeCell ref="H10:J10"/>
    <mergeCell ref="B11:B12"/>
    <mergeCell ref="C11:C12"/>
    <mergeCell ref="D11:D12"/>
    <mergeCell ref="E11:E12"/>
    <mergeCell ref="F11:H11"/>
    <mergeCell ref="J27:K27"/>
    <mergeCell ref="I11:K11"/>
    <mergeCell ref="A4:F4"/>
    <mergeCell ref="A5:F5"/>
    <mergeCell ref="G5:H5"/>
    <mergeCell ref="A1:N1"/>
    <mergeCell ref="A2:N2"/>
    <mergeCell ref="A3:N3"/>
    <mergeCell ref="L11:M11"/>
    <mergeCell ref="A9:F9"/>
    <mergeCell ref="A6:F6"/>
    <mergeCell ref="G6:H6"/>
    <mergeCell ref="A7:F7"/>
    <mergeCell ref="G7:H7"/>
    <mergeCell ref="A8:F8"/>
    <mergeCell ref="G8:H8"/>
  </mergeCells>
  <pageMargins left="0.45" right="0.45" top="0.5" bottom="0.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1" workbookViewId="0">
      <selection activeCell="M19" sqref="M19"/>
    </sheetView>
  </sheetViews>
  <sheetFormatPr defaultColWidth="11" defaultRowHeight="15"/>
  <cols>
    <col min="1" max="1" width="2.7109375" customWidth="1"/>
    <col min="2" max="2" width="5.140625" customWidth="1"/>
    <col min="3" max="3" width="27.42578125" customWidth="1"/>
    <col min="4" max="4" width="8.42578125" customWidth="1"/>
    <col min="5" max="5" width="5.7109375" customWidth="1"/>
    <col min="6" max="6" width="7" customWidth="1"/>
    <col min="7" max="7" width="6.28515625" customWidth="1"/>
    <col min="8" max="8" width="7.42578125" customWidth="1"/>
    <col min="9" max="9" width="7" customWidth="1"/>
    <col min="10" max="10" width="9.85546875" customWidth="1"/>
    <col min="11" max="11" width="7.5703125" customWidth="1"/>
    <col min="12" max="12" width="9.85546875" customWidth="1"/>
    <col min="13" max="13" width="9.7109375" customWidth="1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7.25">
      <c r="A4" s="276" t="s">
        <v>49</v>
      </c>
      <c r="B4" s="276"/>
      <c r="C4" s="276"/>
      <c r="D4" s="276"/>
      <c r="E4" s="276"/>
      <c r="F4" s="276"/>
      <c r="G4" s="132"/>
      <c r="H4" s="130"/>
    </row>
    <row r="5" spans="1:14" ht="17.25" customHeight="1">
      <c r="A5" s="276" t="s">
        <v>50</v>
      </c>
      <c r="B5" s="276"/>
      <c r="C5" s="276"/>
      <c r="D5" s="276"/>
      <c r="E5" s="276"/>
      <c r="F5" s="276"/>
      <c r="G5" s="275" t="s">
        <v>51</v>
      </c>
      <c r="H5" s="275"/>
    </row>
    <row r="6" spans="1:14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17.25">
      <c r="A9" s="276" t="s">
        <v>138</v>
      </c>
      <c r="B9" s="276"/>
      <c r="C9" s="276"/>
      <c r="D9" s="276"/>
      <c r="E9" s="276"/>
      <c r="F9" s="276"/>
      <c r="G9" s="132"/>
      <c r="H9" s="131"/>
    </row>
    <row r="11" spans="1:14" s="121" customFormat="1" ht="30.75" customHeight="1">
      <c r="B11" s="321" t="s">
        <v>1</v>
      </c>
      <c r="C11" s="321" t="s">
        <v>2</v>
      </c>
      <c r="D11" s="321" t="s">
        <v>3</v>
      </c>
      <c r="E11" s="321" t="s">
        <v>4</v>
      </c>
      <c r="F11" s="323" t="s">
        <v>5</v>
      </c>
      <c r="G11" s="324"/>
      <c r="H11" s="325"/>
      <c r="I11" s="314" t="s">
        <v>134</v>
      </c>
      <c r="J11" s="314"/>
      <c r="K11" s="314"/>
      <c r="L11" s="314" t="s">
        <v>135</v>
      </c>
      <c r="M11" s="314"/>
      <c r="N11" s="139" t="s">
        <v>119</v>
      </c>
    </row>
    <row r="12" spans="1:14" s="121" customFormat="1" ht="30">
      <c r="B12" s="322"/>
      <c r="C12" s="322"/>
      <c r="D12" s="322"/>
      <c r="E12" s="322"/>
      <c r="F12" s="195" t="s">
        <v>6</v>
      </c>
      <c r="G12" s="195" t="s">
        <v>7</v>
      </c>
      <c r="H12" s="195" t="s">
        <v>8</v>
      </c>
      <c r="I12" s="139" t="s">
        <v>6</v>
      </c>
      <c r="J12" s="139" t="s">
        <v>7</v>
      </c>
      <c r="K12" s="139" t="s">
        <v>45</v>
      </c>
      <c r="L12" s="139" t="s">
        <v>121</v>
      </c>
      <c r="M12" s="139" t="s">
        <v>45</v>
      </c>
      <c r="N12" s="141"/>
    </row>
    <row r="13" spans="1:14" s="121" customFormat="1" ht="18">
      <c r="B13" s="5"/>
      <c r="C13" s="196" t="s">
        <v>10</v>
      </c>
      <c r="D13" s="5"/>
      <c r="E13" s="197"/>
      <c r="F13" s="5"/>
      <c r="G13" s="5"/>
      <c r="H13" s="7"/>
      <c r="I13" s="142"/>
      <c r="J13" s="142"/>
      <c r="K13" s="142"/>
      <c r="L13" s="142"/>
      <c r="M13" s="142"/>
      <c r="N13" s="141"/>
    </row>
    <row r="14" spans="1:14" s="145" customFormat="1" ht="30">
      <c r="B14" s="144">
        <v>1</v>
      </c>
      <c r="C14" s="235" t="s">
        <v>18</v>
      </c>
      <c r="D14" s="144">
        <v>22522</v>
      </c>
      <c r="E14" s="235" t="s">
        <v>11</v>
      </c>
      <c r="F14" s="144">
        <v>1</v>
      </c>
      <c r="G14" s="163">
        <f t="shared" ref="G14:G17" si="0">H14/4676</f>
        <v>0.3314798973481608</v>
      </c>
      <c r="H14" s="144">
        <v>1550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0"/>
    </row>
    <row r="15" spans="1:14" s="145" customFormat="1" ht="30">
      <c r="B15" s="144">
        <v>2</v>
      </c>
      <c r="C15" s="235" t="s">
        <v>20</v>
      </c>
      <c r="D15" s="144">
        <v>22522</v>
      </c>
      <c r="E15" s="235" t="s">
        <v>21</v>
      </c>
      <c r="F15" s="144">
        <v>1</v>
      </c>
      <c r="G15" s="163">
        <f t="shared" si="0"/>
        <v>9.6236099230111206E-3</v>
      </c>
      <c r="H15" s="144">
        <v>45</v>
      </c>
      <c r="I15" s="19">
        <v>1</v>
      </c>
      <c r="J15" s="154">
        <f>I15/F15*G15</f>
        <v>9.6236099230111206E-3</v>
      </c>
      <c r="K15" s="19">
        <f>J15/G15*100</f>
        <v>100</v>
      </c>
      <c r="L15" s="19">
        <v>42</v>
      </c>
      <c r="M15" s="164">
        <f>L15/45000*100</f>
        <v>9.3333333333333338E-2</v>
      </c>
      <c r="N15" s="140"/>
    </row>
    <row r="16" spans="1:14" s="145" customFormat="1" ht="17.25">
      <c r="B16" s="144">
        <v>3</v>
      </c>
      <c r="C16" s="235" t="s">
        <v>22</v>
      </c>
      <c r="D16" s="144">
        <v>22522</v>
      </c>
      <c r="E16" s="235" t="s">
        <v>21</v>
      </c>
      <c r="F16" s="144">
        <v>3</v>
      </c>
      <c r="G16" s="163">
        <f t="shared" si="0"/>
        <v>1.7322497861420018E-2</v>
      </c>
      <c r="H16" s="144">
        <v>81</v>
      </c>
      <c r="I16" s="19">
        <v>3</v>
      </c>
      <c r="J16" s="154">
        <f>I16/F16*G16</f>
        <v>1.7322497861420018E-2</v>
      </c>
      <c r="K16" s="19">
        <f>J16/G16*100</f>
        <v>100</v>
      </c>
      <c r="L16" s="19">
        <v>69</v>
      </c>
      <c r="M16" s="164">
        <f>L16/81000*100</f>
        <v>8.5185185185185197E-2</v>
      </c>
      <c r="N16" s="140"/>
    </row>
    <row r="17" spans="2:14" s="145" customFormat="1" ht="30">
      <c r="B17" s="144">
        <v>4</v>
      </c>
      <c r="C17" s="235" t="s">
        <v>23</v>
      </c>
      <c r="D17" s="144">
        <v>22521</v>
      </c>
      <c r="E17" s="235" t="s">
        <v>9</v>
      </c>
      <c r="F17" s="144">
        <v>1</v>
      </c>
      <c r="G17" s="163">
        <f t="shared" si="0"/>
        <v>0.21385799828913601</v>
      </c>
      <c r="H17" s="144">
        <v>1000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0"/>
    </row>
    <row r="18" spans="2:14" s="145" customFormat="1" ht="45">
      <c r="B18" s="144">
        <v>5</v>
      </c>
      <c r="C18" s="235" t="s">
        <v>24</v>
      </c>
      <c r="D18" s="144">
        <v>22521</v>
      </c>
      <c r="E18" s="235" t="s">
        <v>9</v>
      </c>
      <c r="F18" s="144">
        <v>1</v>
      </c>
      <c r="G18" s="163">
        <f>H18/4676</f>
        <v>0.42771599657827203</v>
      </c>
      <c r="H18" s="144">
        <v>2000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0"/>
    </row>
    <row r="19" spans="2:14" s="145" customFormat="1" ht="24.75">
      <c r="B19" s="148"/>
      <c r="C19" s="149" t="s">
        <v>13</v>
      </c>
      <c r="D19" s="146"/>
      <c r="E19" s="147"/>
      <c r="F19" s="144"/>
      <c r="G19" s="254">
        <f>SUM(G14:G18)</f>
        <v>1</v>
      </c>
      <c r="H19" s="254">
        <f>SUM(H14:H18)</f>
        <v>4676</v>
      </c>
      <c r="I19" s="156"/>
      <c r="J19" s="270">
        <f>SUM(J14:J18)</f>
        <v>2.6946107784431138E-2</v>
      </c>
      <c r="K19" s="156">
        <f>J19/G19*100</f>
        <v>2.6946107784431139</v>
      </c>
      <c r="L19" s="210">
        <f>SUM(L14:L18)</f>
        <v>111</v>
      </c>
      <c r="M19" s="258">
        <f>L19/4676*100</f>
        <v>2.3738237810094098</v>
      </c>
      <c r="N19" s="140"/>
    </row>
    <row r="24" spans="2:14" ht="15.75">
      <c r="C24" s="123"/>
      <c r="D24" s="123"/>
      <c r="E24" s="123"/>
      <c r="F24" s="123"/>
      <c r="G24" s="302"/>
      <c r="H24" s="302"/>
      <c r="I24" s="123"/>
      <c r="J24" s="123"/>
      <c r="K24" s="302"/>
      <c r="L24" s="302"/>
      <c r="M24" s="114"/>
    </row>
    <row r="25" spans="2:14" ht="15.75">
      <c r="C25" s="123"/>
      <c r="D25" s="123"/>
      <c r="E25" s="123"/>
      <c r="F25" s="123"/>
      <c r="G25" s="302"/>
      <c r="H25" s="302"/>
      <c r="I25" s="114"/>
      <c r="J25" s="114"/>
      <c r="K25" s="302"/>
      <c r="L25" s="302"/>
      <c r="M25" s="114"/>
    </row>
  </sheetData>
  <mergeCells count="24">
    <mergeCell ref="A1:N1"/>
    <mergeCell ref="A2:N2"/>
    <mergeCell ref="A3:N3"/>
    <mergeCell ref="G24:H24"/>
    <mergeCell ref="K24:L24"/>
    <mergeCell ref="F11:H11"/>
    <mergeCell ref="I11:K11"/>
    <mergeCell ref="L11:M11"/>
    <mergeCell ref="A6:F6"/>
    <mergeCell ref="G6:H6"/>
    <mergeCell ref="G25:H25"/>
    <mergeCell ref="K25:L25"/>
    <mergeCell ref="A4:F4"/>
    <mergeCell ref="A5:F5"/>
    <mergeCell ref="G5:H5"/>
    <mergeCell ref="A7:F7"/>
    <mergeCell ref="G7:H7"/>
    <mergeCell ref="A8:F8"/>
    <mergeCell ref="G8:H8"/>
    <mergeCell ref="A9:F9"/>
    <mergeCell ref="B11:B12"/>
    <mergeCell ref="C11:C12"/>
    <mergeCell ref="D11:D12"/>
    <mergeCell ref="E11:E12"/>
  </mergeCells>
  <pageMargins left="0.45" right="0.45" top="0.25" bottom="0.2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23" workbookViewId="0">
      <selection activeCell="A23" sqref="A23:XFD24"/>
    </sheetView>
  </sheetViews>
  <sheetFormatPr defaultColWidth="11" defaultRowHeight="15"/>
  <cols>
    <col min="1" max="1" width="3.140625" customWidth="1"/>
    <col min="2" max="2" width="6" customWidth="1"/>
    <col min="3" max="3" width="27.42578125" customWidth="1"/>
    <col min="4" max="4" width="9" customWidth="1"/>
    <col min="5" max="5" width="7.140625" customWidth="1"/>
    <col min="6" max="6" width="5.42578125" customWidth="1"/>
    <col min="7" max="7" width="6.85546875" customWidth="1"/>
    <col min="8" max="8" width="7.42578125" customWidth="1"/>
    <col min="9" max="9" width="7.140625" customWidth="1"/>
    <col min="10" max="10" width="8.140625" customWidth="1"/>
    <col min="11" max="11" width="7.85546875" customWidth="1"/>
    <col min="12" max="12" width="7.28515625" customWidth="1"/>
    <col min="13" max="13" width="5.28515625" customWidth="1"/>
    <col min="14" max="14" width="7.42578125" customWidth="1"/>
    <col min="15" max="15" width="10.7109375" customWidth="1"/>
    <col min="16" max="16" width="9.140625" customWidth="1"/>
    <col min="17" max="17" width="8.28515625" customWidth="1"/>
  </cols>
  <sheetData>
    <row r="1" spans="1:17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>
      <c r="A3" s="278" t="s">
        <v>186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7.25">
      <c r="A4" s="276" t="s">
        <v>49</v>
      </c>
      <c r="B4" s="276"/>
      <c r="C4" s="276"/>
      <c r="D4" s="276"/>
      <c r="E4" s="276"/>
      <c r="F4" s="276"/>
      <c r="G4" s="128"/>
      <c r="H4" s="127"/>
      <c r="I4" s="127"/>
      <c r="J4" s="127"/>
    </row>
    <row r="5" spans="1:17" ht="17.25" customHeight="1">
      <c r="A5" s="276" t="s">
        <v>50</v>
      </c>
      <c r="B5" s="276"/>
      <c r="C5" s="276"/>
      <c r="D5" s="276"/>
      <c r="E5" s="276"/>
      <c r="F5" s="276"/>
      <c r="G5" s="275" t="s">
        <v>182</v>
      </c>
      <c r="H5" s="275"/>
      <c r="I5" s="275"/>
      <c r="J5" s="275"/>
      <c r="K5" s="275"/>
      <c r="L5" s="275"/>
      <c r="M5" s="275"/>
    </row>
    <row r="6" spans="1:17" ht="17.25" customHeight="1">
      <c r="A6" s="276" t="s">
        <v>189</v>
      </c>
      <c r="B6" s="276"/>
      <c r="C6" s="276"/>
      <c r="D6" s="276"/>
      <c r="E6" s="276"/>
      <c r="F6" s="276"/>
      <c r="G6" s="275" t="s">
        <v>53</v>
      </c>
      <c r="H6" s="275"/>
      <c r="I6" s="275"/>
      <c r="J6" s="275"/>
      <c r="K6" s="275"/>
      <c r="L6" s="275"/>
      <c r="M6" s="275"/>
    </row>
    <row r="7" spans="1:17" ht="17.25" customHeight="1">
      <c r="A7" s="276" t="s">
        <v>54</v>
      </c>
      <c r="B7" s="276"/>
      <c r="C7" s="276"/>
      <c r="D7" s="276"/>
      <c r="E7" s="276"/>
      <c r="F7" s="276"/>
      <c r="G7" s="275" t="s">
        <v>55</v>
      </c>
      <c r="H7" s="275"/>
      <c r="I7" s="275"/>
      <c r="J7" s="275"/>
      <c r="K7" s="275"/>
      <c r="L7" s="275"/>
      <c r="M7" s="275"/>
    </row>
    <row r="8" spans="1:17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  <c r="I8" s="275"/>
      <c r="J8" s="275"/>
      <c r="K8" s="275"/>
      <c r="L8" s="275"/>
      <c r="M8" s="275"/>
    </row>
    <row r="9" spans="1:17" ht="17.25">
      <c r="A9" s="276" t="s">
        <v>138</v>
      </c>
      <c r="B9" s="276"/>
      <c r="C9" s="276"/>
      <c r="D9" s="276"/>
      <c r="E9" s="276"/>
      <c r="F9" s="276"/>
      <c r="G9" s="128"/>
      <c r="H9" s="134"/>
      <c r="I9" s="134"/>
      <c r="J9" s="134"/>
    </row>
    <row r="10" spans="1:17" ht="30" customHeight="1">
      <c r="H10" s="116"/>
      <c r="I10" s="306" t="s">
        <v>155</v>
      </c>
      <c r="J10" s="306"/>
      <c r="K10" s="306"/>
      <c r="L10" s="306"/>
      <c r="M10" s="306"/>
      <c r="N10" s="306"/>
      <c r="O10" s="306"/>
      <c r="P10" s="306"/>
    </row>
    <row r="11" spans="1:17" s="157" customFormat="1" ht="31.5" customHeight="1">
      <c r="B11" s="231" t="s">
        <v>1</v>
      </c>
      <c r="C11" s="231" t="s">
        <v>2</v>
      </c>
      <c r="D11" s="231" t="s">
        <v>3</v>
      </c>
      <c r="E11" s="249" t="s">
        <v>4</v>
      </c>
      <c r="F11" s="306" t="s">
        <v>5</v>
      </c>
      <c r="G11" s="306"/>
      <c r="H11" s="306"/>
      <c r="I11" s="309" t="s">
        <v>156</v>
      </c>
      <c r="J11" s="309"/>
      <c r="K11" s="310"/>
      <c r="L11" s="308" t="s">
        <v>149</v>
      </c>
      <c r="M11" s="309"/>
      <c r="N11" s="310"/>
      <c r="O11" s="308" t="s">
        <v>150</v>
      </c>
      <c r="P11" s="310"/>
      <c r="Q11" s="231" t="s">
        <v>143</v>
      </c>
    </row>
    <row r="12" spans="1:17" s="157" customFormat="1" ht="32.25" customHeight="1">
      <c r="B12" s="231"/>
      <c r="C12" s="231"/>
      <c r="D12" s="231"/>
      <c r="E12" s="231"/>
      <c r="F12" s="234" t="s">
        <v>6</v>
      </c>
      <c r="G12" s="234" t="s">
        <v>7</v>
      </c>
      <c r="H12" s="234" t="s">
        <v>8</v>
      </c>
      <c r="I12" s="231" t="s">
        <v>66</v>
      </c>
      <c r="J12" s="231" t="s">
        <v>69</v>
      </c>
      <c r="K12" s="231" t="s">
        <v>120</v>
      </c>
      <c r="L12" s="231" t="s">
        <v>66</v>
      </c>
      <c r="M12" s="231" t="s">
        <v>69</v>
      </c>
      <c r="N12" s="231" t="s">
        <v>45</v>
      </c>
      <c r="O12" s="231" t="s">
        <v>107</v>
      </c>
      <c r="P12" s="231" t="s">
        <v>45</v>
      </c>
      <c r="Q12" s="231"/>
    </row>
    <row r="13" spans="1:17">
      <c r="B13" s="230"/>
      <c r="C13" s="231" t="s">
        <v>10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</row>
    <row r="14" spans="1:17" s="145" customFormat="1" ht="30">
      <c r="B14" s="144">
        <v>1</v>
      </c>
      <c r="C14" s="230" t="s">
        <v>18</v>
      </c>
      <c r="D14" s="144">
        <v>22522</v>
      </c>
      <c r="E14" s="230" t="s">
        <v>11</v>
      </c>
      <c r="F14" s="19">
        <v>1</v>
      </c>
      <c r="G14" s="154">
        <f t="shared" ref="G14:G17" si="0">H14/4676</f>
        <v>0.3314798973481608</v>
      </c>
      <c r="H14" s="19">
        <v>1550</v>
      </c>
      <c r="I14" s="140"/>
      <c r="J14" s="19">
        <v>0.11</v>
      </c>
      <c r="K14" s="19">
        <v>500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53"/>
    </row>
    <row r="15" spans="1:17" s="145" customFormat="1" ht="30">
      <c r="B15" s="144">
        <v>2</v>
      </c>
      <c r="C15" s="230" t="s">
        <v>20</v>
      </c>
      <c r="D15" s="144">
        <v>22522</v>
      </c>
      <c r="E15" s="230" t="s">
        <v>21</v>
      </c>
      <c r="F15" s="19">
        <v>1</v>
      </c>
      <c r="G15" s="154">
        <f t="shared" si="0"/>
        <v>9.6236099230111206E-3</v>
      </c>
      <c r="H15" s="19">
        <v>45</v>
      </c>
      <c r="I15" s="140"/>
      <c r="J15" s="19">
        <v>0</v>
      </c>
      <c r="K15" s="19">
        <v>0</v>
      </c>
      <c r="L15" s="144">
        <v>1</v>
      </c>
      <c r="M15" s="19"/>
      <c r="N15" s="19">
        <v>100</v>
      </c>
      <c r="O15" s="19">
        <v>41.844999999999999</v>
      </c>
      <c r="P15" s="19">
        <f>O15/45000*100</f>
        <v>9.2988888888888885E-2</v>
      </c>
      <c r="Q15" s="153"/>
    </row>
    <row r="16" spans="1:17" s="145" customFormat="1" ht="17.25">
      <c r="B16" s="144">
        <v>3</v>
      </c>
      <c r="C16" s="230" t="s">
        <v>22</v>
      </c>
      <c r="D16" s="144">
        <v>22522</v>
      </c>
      <c r="E16" s="230" t="s">
        <v>21</v>
      </c>
      <c r="F16" s="19">
        <v>3</v>
      </c>
      <c r="G16" s="154">
        <f t="shared" si="0"/>
        <v>1.7322497861420018E-2</v>
      </c>
      <c r="H16" s="19">
        <v>81</v>
      </c>
      <c r="I16" s="19">
        <v>1</v>
      </c>
      <c r="J16" s="19">
        <v>0.01</v>
      </c>
      <c r="K16" s="19">
        <v>31</v>
      </c>
      <c r="L16" s="144">
        <v>3</v>
      </c>
      <c r="M16" s="19"/>
      <c r="N16" s="19">
        <v>100</v>
      </c>
      <c r="O16" s="19">
        <v>68.849999999999994</v>
      </c>
      <c r="P16" s="19">
        <f>O16/81000*100</f>
        <v>8.4999999999999992E-2</v>
      </c>
      <c r="Q16" s="153"/>
    </row>
    <row r="17" spans="2:17" s="145" customFormat="1" ht="30">
      <c r="B17" s="144">
        <v>4</v>
      </c>
      <c r="C17" s="230" t="s">
        <v>23</v>
      </c>
      <c r="D17" s="144">
        <v>22521</v>
      </c>
      <c r="E17" s="230" t="s">
        <v>9</v>
      </c>
      <c r="F17" s="19">
        <v>1</v>
      </c>
      <c r="G17" s="154">
        <f t="shared" si="0"/>
        <v>0.21385799828913601</v>
      </c>
      <c r="H17" s="19">
        <v>1000</v>
      </c>
      <c r="I17" s="140"/>
      <c r="J17" s="19">
        <v>0.11</v>
      </c>
      <c r="K17" s="19">
        <v>500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53"/>
    </row>
    <row r="18" spans="2:17" s="145" customFormat="1" ht="45">
      <c r="B18" s="144">
        <v>5</v>
      </c>
      <c r="C18" s="230" t="s">
        <v>24</v>
      </c>
      <c r="D18" s="144">
        <v>22521</v>
      </c>
      <c r="E18" s="230" t="s">
        <v>9</v>
      </c>
      <c r="F18" s="19">
        <v>1</v>
      </c>
      <c r="G18" s="154">
        <f>H18/4676</f>
        <v>0.42771599657827203</v>
      </c>
      <c r="H18" s="19">
        <v>2000</v>
      </c>
      <c r="I18" s="140"/>
      <c r="J18" s="19">
        <v>0.11</v>
      </c>
      <c r="K18" s="19">
        <v>500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53"/>
    </row>
    <row r="19" spans="2:17" s="157" customFormat="1" ht="24.75">
      <c r="B19" s="148"/>
      <c r="C19" s="231" t="s">
        <v>13</v>
      </c>
      <c r="D19" s="232"/>
      <c r="E19" s="233"/>
      <c r="F19" s="156"/>
      <c r="G19" s="156">
        <f>SUM(G14:G18)</f>
        <v>1</v>
      </c>
      <c r="H19" s="156">
        <f>SUM(H14:H18)</f>
        <v>4676</v>
      </c>
      <c r="I19" s="155"/>
      <c r="J19" s="155"/>
      <c r="K19" s="210">
        <f>SUM(K14:K18)</f>
        <v>1531</v>
      </c>
      <c r="L19" s="156"/>
      <c r="M19" s="156"/>
      <c r="N19" s="156"/>
      <c r="O19" s="210">
        <f>SUM(O14:O18)</f>
        <v>110.69499999999999</v>
      </c>
      <c r="P19" s="156">
        <f>O19/K19*100</f>
        <v>7.2302416721097318</v>
      </c>
      <c r="Q19" s="162"/>
    </row>
    <row r="21" spans="2:17" ht="15.75">
      <c r="D21" s="123" t="s">
        <v>46</v>
      </c>
      <c r="E21" s="123"/>
      <c r="F21" s="123"/>
    </row>
    <row r="22" spans="2:17" ht="15.75">
      <c r="D22" s="123"/>
      <c r="E22" s="123"/>
      <c r="F22" s="123"/>
    </row>
    <row r="23" spans="2:17" ht="15.75">
      <c r="C23" s="123"/>
      <c r="H23" s="302"/>
      <c r="I23" s="302"/>
      <c r="J23" s="123"/>
      <c r="K23" s="123"/>
      <c r="L23" s="302"/>
      <c r="M23" s="302"/>
      <c r="N23" s="114"/>
    </row>
    <row r="24" spans="2:17" ht="15.75">
      <c r="C24" s="123"/>
      <c r="H24" s="302"/>
      <c r="I24" s="302"/>
      <c r="J24" s="114"/>
      <c r="K24" s="114"/>
      <c r="L24" s="302"/>
      <c r="M24" s="302"/>
      <c r="N24" s="114"/>
    </row>
  </sheetData>
  <mergeCells count="22">
    <mergeCell ref="A4:F4"/>
    <mergeCell ref="A5:F5"/>
    <mergeCell ref="G5:M5"/>
    <mergeCell ref="A1:Q1"/>
    <mergeCell ref="A2:Q2"/>
    <mergeCell ref="A3:Q3"/>
    <mergeCell ref="A6:F6"/>
    <mergeCell ref="G6:M6"/>
    <mergeCell ref="A7:F7"/>
    <mergeCell ref="G7:M7"/>
    <mergeCell ref="A8:F8"/>
    <mergeCell ref="G8:M8"/>
    <mergeCell ref="O11:P11"/>
    <mergeCell ref="A9:F9"/>
    <mergeCell ref="F11:H11"/>
    <mergeCell ref="I11:K11"/>
    <mergeCell ref="I10:P10"/>
    <mergeCell ref="H23:I23"/>
    <mergeCell ref="L23:M23"/>
    <mergeCell ref="H24:I24"/>
    <mergeCell ref="L24:M24"/>
    <mergeCell ref="L11:N11"/>
  </mergeCells>
  <pageMargins left="0.2" right="0.2" top="0.25" bottom="0.2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2" workbookViewId="0">
      <selection activeCell="J28" sqref="J28"/>
    </sheetView>
  </sheetViews>
  <sheetFormatPr defaultColWidth="11" defaultRowHeight="15"/>
  <cols>
    <col min="1" max="1" width="2.7109375" customWidth="1"/>
    <col min="2" max="2" width="5.140625" customWidth="1"/>
    <col min="3" max="3" width="27.42578125" customWidth="1"/>
    <col min="4" max="4" width="8.42578125" customWidth="1"/>
    <col min="5" max="5" width="5.7109375" customWidth="1"/>
    <col min="6" max="6" width="7" customWidth="1"/>
    <col min="7" max="7" width="6.28515625" customWidth="1"/>
    <col min="8" max="8" width="15" customWidth="1"/>
    <col min="9" max="9" width="7" customWidth="1"/>
    <col min="10" max="10" width="7.42578125" customWidth="1"/>
    <col min="11" max="11" width="7.5703125" customWidth="1"/>
    <col min="12" max="12" width="9.85546875" customWidth="1"/>
    <col min="13" max="13" width="9.7109375" customWidth="1"/>
  </cols>
  <sheetData>
    <row r="1" spans="1:14" ht="17.25">
      <c r="A1" s="277" t="s">
        <v>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25">
      <c r="A2" s="277" t="s">
        <v>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>
      <c r="A3" s="278" t="s">
        <v>188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7.25">
      <c r="A4" s="276" t="s">
        <v>49</v>
      </c>
      <c r="B4" s="276"/>
      <c r="C4" s="276"/>
      <c r="D4" s="276"/>
      <c r="E4" s="276"/>
      <c r="F4" s="276"/>
      <c r="G4" s="267"/>
      <c r="H4" s="266"/>
    </row>
    <row r="5" spans="1:14" ht="17.25" customHeight="1">
      <c r="A5" s="276" t="s">
        <v>190</v>
      </c>
      <c r="B5" s="276"/>
      <c r="C5" s="276"/>
      <c r="D5" s="276"/>
      <c r="E5" s="276"/>
      <c r="F5" s="276"/>
      <c r="G5" s="275" t="s">
        <v>182</v>
      </c>
      <c r="H5" s="275"/>
    </row>
    <row r="6" spans="1:14" ht="17.25" customHeight="1">
      <c r="A6" s="276" t="s">
        <v>181</v>
      </c>
      <c r="B6" s="276"/>
      <c r="C6" s="276"/>
      <c r="D6" s="276"/>
      <c r="E6" s="276"/>
      <c r="F6" s="276"/>
      <c r="G6" s="275" t="s">
        <v>53</v>
      </c>
      <c r="H6" s="275"/>
    </row>
    <row r="7" spans="1:14" ht="17.25" customHeight="1">
      <c r="A7" s="276" t="s">
        <v>194</v>
      </c>
      <c r="B7" s="276"/>
      <c r="C7" s="276"/>
      <c r="D7" s="276"/>
      <c r="E7" s="276"/>
      <c r="F7" s="276"/>
      <c r="G7" s="275" t="s">
        <v>55</v>
      </c>
      <c r="H7" s="275"/>
    </row>
    <row r="8" spans="1:14" ht="17.25" customHeight="1">
      <c r="A8" s="276" t="s">
        <v>56</v>
      </c>
      <c r="B8" s="276"/>
      <c r="C8" s="276"/>
      <c r="D8" s="276"/>
      <c r="E8" s="276"/>
      <c r="F8" s="276"/>
      <c r="G8" s="275" t="s">
        <v>57</v>
      </c>
      <c r="H8" s="275"/>
    </row>
    <row r="9" spans="1:14" ht="17.25">
      <c r="A9" s="276" t="s">
        <v>191</v>
      </c>
      <c r="B9" s="276"/>
      <c r="C9" s="276"/>
      <c r="D9" s="276"/>
      <c r="E9" s="276"/>
      <c r="F9" s="276"/>
      <c r="G9" s="267"/>
      <c r="H9" s="268"/>
    </row>
    <row r="11" spans="1:14" s="121" customFormat="1" ht="30.75" customHeight="1">
      <c r="B11" s="327" t="s">
        <v>1</v>
      </c>
      <c r="C11" s="327" t="s">
        <v>2</v>
      </c>
      <c r="D11" s="327" t="s">
        <v>3</v>
      </c>
      <c r="E11" s="327" t="s">
        <v>4</v>
      </c>
      <c r="F11" s="324" t="s">
        <v>5</v>
      </c>
      <c r="G11" s="324"/>
      <c r="H11" s="325"/>
      <c r="I11" s="326" t="s">
        <v>142</v>
      </c>
      <c r="J11" s="314"/>
      <c r="K11" s="314"/>
      <c r="L11" s="326" t="s">
        <v>192</v>
      </c>
      <c r="M11" s="314"/>
      <c r="N11" s="139" t="s">
        <v>119</v>
      </c>
    </row>
    <row r="12" spans="1:14" s="121" customFormat="1" ht="30">
      <c r="B12" s="327"/>
      <c r="C12" s="327"/>
      <c r="D12" s="327"/>
      <c r="E12" s="327"/>
      <c r="F12" s="269" t="s">
        <v>6</v>
      </c>
      <c r="G12" s="195" t="s">
        <v>7</v>
      </c>
      <c r="H12" s="195" t="s">
        <v>8</v>
      </c>
      <c r="I12" s="139" t="s">
        <v>6</v>
      </c>
      <c r="J12" s="139" t="s">
        <v>7</v>
      </c>
      <c r="K12" s="139" t="s">
        <v>45</v>
      </c>
      <c r="L12" s="139" t="s">
        <v>121</v>
      </c>
      <c r="M12" s="139" t="s">
        <v>45</v>
      </c>
      <c r="N12" s="141"/>
    </row>
    <row r="13" spans="1:14" s="121" customFormat="1" ht="19.5" customHeight="1">
      <c r="B13" s="327" t="s">
        <v>172</v>
      </c>
      <c r="C13" s="327"/>
      <c r="D13" s="327"/>
      <c r="E13" s="327"/>
      <c r="F13" s="260"/>
      <c r="G13" s="5"/>
      <c r="H13" s="7"/>
      <c r="I13" s="142"/>
      <c r="J13" s="142"/>
      <c r="K13" s="142"/>
      <c r="L13" s="142"/>
      <c r="M13" s="142"/>
      <c r="N13" s="141"/>
    </row>
    <row r="14" spans="1:14" s="145" customFormat="1" ht="17.25">
      <c r="B14" s="144">
        <v>1</v>
      </c>
      <c r="C14" s="262" t="s">
        <v>173</v>
      </c>
      <c r="D14" s="144">
        <v>22522</v>
      </c>
      <c r="E14" s="262"/>
      <c r="F14" s="261"/>
      <c r="G14" s="163">
        <v>1</v>
      </c>
      <c r="H14" s="144">
        <f>wl_ann!H18</f>
        <v>135</v>
      </c>
      <c r="I14" s="144"/>
      <c r="J14" s="144">
        <v>1</v>
      </c>
      <c r="K14" s="253">
        <f>wl_ann!K18</f>
        <v>100</v>
      </c>
      <c r="L14" s="144">
        <f>wl_ann!L18</f>
        <v>135</v>
      </c>
      <c r="M14" s="144">
        <f>L14/H14*100</f>
        <v>100</v>
      </c>
      <c r="N14" s="140"/>
    </row>
    <row r="15" spans="1:14" s="145" customFormat="1" ht="17.25">
      <c r="B15" s="144">
        <v>2</v>
      </c>
      <c r="C15" s="262" t="s">
        <v>174</v>
      </c>
      <c r="D15" s="144">
        <v>22522</v>
      </c>
      <c r="E15" s="262"/>
      <c r="F15" s="261"/>
      <c r="G15" s="163">
        <v>1</v>
      </c>
      <c r="H15" s="144">
        <f>jad_ann!H19</f>
        <v>4676</v>
      </c>
      <c r="I15" s="19"/>
      <c r="J15" s="154">
        <v>2.7E-2</v>
      </c>
      <c r="K15" s="19">
        <v>2.7</v>
      </c>
      <c r="L15" s="19">
        <f>jad_ann!L19</f>
        <v>111</v>
      </c>
      <c r="M15" s="144">
        <f t="shared" ref="M15:M20" si="0">L15/H15*100</f>
        <v>2.3738237810094098</v>
      </c>
      <c r="N15" s="140"/>
    </row>
    <row r="16" spans="1:14" s="145" customFormat="1" ht="17.25">
      <c r="B16" s="144">
        <v>3</v>
      </c>
      <c r="C16" s="262" t="s">
        <v>175</v>
      </c>
      <c r="D16" s="144">
        <v>22522</v>
      </c>
      <c r="E16" s="262"/>
      <c r="F16" s="261"/>
      <c r="G16" s="163">
        <v>1</v>
      </c>
      <c r="H16" s="144">
        <f>seed_ann!H22</f>
        <v>2150</v>
      </c>
      <c r="I16" s="19"/>
      <c r="J16" s="154">
        <v>0.224</v>
      </c>
      <c r="K16" s="19">
        <v>22.4</v>
      </c>
      <c r="L16" s="19">
        <f>seed_ann!L22</f>
        <v>480</v>
      </c>
      <c r="M16" s="144">
        <f t="shared" si="0"/>
        <v>22.325581395348838</v>
      </c>
      <c r="N16" s="140"/>
    </row>
    <row r="17" spans="2:14" s="145" customFormat="1" ht="17.25" customHeight="1">
      <c r="B17" s="144">
        <v>4</v>
      </c>
      <c r="C17" s="262" t="s">
        <v>176</v>
      </c>
      <c r="D17" s="144">
        <v>22522</v>
      </c>
      <c r="E17" s="262"/>
      <c r="F17" s="261"/>
      <c r="G17" s="163">
        <v>1</v>
      </c>
      <c r="H17" s="144">
        <f>cf_ann!H15</f>
        <v>350</v>
      </c>
      <c r="I17" s="144"/>
      <c r="J17" s="144">
        <v>0</v>
      </c>
      <c r="K17" s="144">
        <v>0</v>
      </c>
      <c r="L17" s="144">
        <v>0</v>
      </c>
      <c r="M17" s="144">
        <f t="shared" si="0"/>
        <v>0</v>
      </c>
      <c r="N17" s="140"/>
    </row>
    <row r="18" spans="2:14" s="145" customFormat="1" ht="17.25">
      <c r="B18" s="144">
        <v>5</v>
      </c>
      <c r="C18" s="262" t="s">
        <v>177</v>
      </c>
      <c r="D18" s="144">
        <v>22522</v>
      </c>
      <c r="E18" s="262"/>
      <c r="F18" s="261"/>
      <c r="G18" s="163">
        <v>1</v>
      </c>
      <c r="H18" s="144">
        <f>clean_ann!H15</f>
        <v>90</v>
      </c>
      <c r="I18" s="144"/>
      <c r="J18" s="144">
        <v>1</v>
      </c>
      <c r="K18" s="144">
        <v>100</v>
      </c>
      <c r="L18" s="144">
        <v>90</v>
      </c>
      <c r="M18" s="144">
        <f t="shared" si="0"/>
        <v>100</v>
      </c>
      <c r="N18" s="140"/>
    </row>
    <row r="19" spans="2:14" s="145" customFormat="1" ht="17.25">
      <c r="B19" s="144">
        <v>6</v>
      </c>
      <c r="C19" s="262" t="s">
        <v>178</v>
      </c>
      <c r="D19" s="144"/>
      <c r="E19" s="262"/>
      <c r="F19" s="261"/>
      <c r="G19" s="163">
        <v>1</v>
      </c>
      <c r="H19" s="144">
        <f>nati_ann!H24</f>
        <v>3350</v>
      </c>
      <c r="I19" s="144"/>
      <c r="J19" s="144">
        <v>0.31</v>
      </c>
      <c r="K19" s="144">
        <v>31</v>
      </c>
      <c r="L19" s="144">
        <f>nati_ann!L24</f>
        <v>1022</v>
      </c>
      <c r="M19" s="144">
        <f t="shared" si="0"/>
        <v>30.507462686567166</v>
      </c>
      <c r="N19" s="140"/>
    </row>
    <row r="20" spans="2:14" s="145" customFormat="1" ht="19.5">
      <c r="B20" s="144"/>
      <c r="C20" s="263" t="s">
        <v>180</v>
      </c>
      <c r="D20" s="144"/>
      <c r="E20" s="262"/>
      <c r="F20" s="261"/>
      <c r="G20" s="163">
        <f>SUM(G14:G19)</f>
        <v>6</v>
      </c>
      <c r="H20" s="254">
        <f>SUM(H14:H19)</f>
        <v>10751</v>
      </c>
      <c r="I20" s="254"/>
      <c r="J20" s="254">
        <f>SUM(J14:J19)</f>
        <v>2.5609999999999999</v>
      </c>
      <c r="K20" s="254">
        <f>J20/G20*100</f>
        <v>42.683333333333337</v>
      </c>
      <c r="L20" s="254">
        <f>SUM(L14:L19)</f>
        <v>1838</v>
      </c>
      <c r="M20" s="254">
        <f t="shared" si="0"/>
        <v>17.096084085201376</v>
      </c>
      <c r="N20" s="140"/>
    </row>
    <row r="21" spans="2:14" s="145" customFormat="1" ht="17.25">
      <c r="B21" s="328" t="s">
        <v>183</v>
      </c>
      <c r="C21" s="328"/>
      <c r="D21" s="328"/>
      <c r="E21" s="262"/>
      <c r="F21" s="261"/>
      <c r="G21" s="163"/>
      <c r="H21" s="144"/>
      <c r="I21" s="144"/>
      <c r="J21" s="144"/>
      <c r="K21" s="144"/>
      <c r="L21" s="144"/>
      <c r="M21" s="144"/>
      <c r="N21" s="140"/>
    </row>
    <row r="22" spans="2:14" s="145" customFormat="1" ht="19.5" customHeight="1">
      <c r="B22" s="144"/>
      <c r="C22" s="45" t="s">
        <v>70</v>
      </c>
      <c r="D22" s="144"/>
      <c r="E22" s="262"/>
      <c r="F22" s="261"/>
      <c r="G22" s="163"/>
      <c r="H22" s="144"/>
      <c r="I22" s="144"/>
      <c r="J22" s="144"/>
      <c r="K22" s="144"/>
      <c r="L22" s="144"/>
      <c r="M22" s="144"/>
      <c r="N22" s="140"/>
    </row>
    <row r="23" spans="2:14" s="145" customFormat="1" ht="34.5">
      <c r="B23" s="144">
        <v>1</v>
      </c>
      <c r="C23" s="34" t="s">
        <v>71</v>
      </c>
      <c r="D23" s="144">
        <v>31112</v>
      </c>
      <c r="E23" s="262"/>
      <c r="F23" s="261"/>
      <c r="G23" s="163">
        <v>0.32</v>
      </c>
      <c r="H23" s="144">
        <v>5000</v>
      </c>
      <c r="I23" s="144"/>
      <c r="J23" s="144">
        <v>0.32</v>
      </c>
      <c r="K23" s="144">
        <f>J23/G23</f>
        <v>1</v>
      </c>
      <c r="L23" s="144">
        <v>5000</v>
      </c>
      <c r="M23" s="144">
        <f t="shared" ref="M23:M26" si="1">L23/H23*100</f>
        <v>100</v>
      </c>
      <c r="N23" s="140"/>
    </row>
    <row r="24" spans="2:14" s="145" customFormat="1" ht="17.25">
      <c r="B24" s="144">
        <v>2</v>
      </c>
      <c r="C24" s="34" t="s">
        <v>75</v>
      </c>
      <c r="D24" s="144">
        <v>22522</v>
      </c>
      <c r="E24" s="262"/>
      <c r="F24" s="261"/>
      <c r="G24" s="163">
        <v>0.68</v>
      </c>
      <c r="H24" s="144">
        <v>10660</v>
      </c>
      <c r="I24" s="144"/>
      <c r="J24" s="144">
        <v>0.51</v>
      </c>
      <c r="K24" s="144">
        <f t="shared" ref="K24:K25" si="2">J24/G24</f>
        <v>0.75</v>
      </c>
      <c r="L24" s="144">
        <v>5952</v>
      </c>
      <c r="M24" s="144">
        <f t="shared" si="1"/>
        <v>55.834896810506564</v>
      </c>
      <c r="N24" s="140"/>
    </row>
    <row r="25" spans="2:14" s="145" customFormat="1" ht="18">
      <c r="B25" s="144"/>
      <c r="C25" s="272" t="s">
        <v>193</v>
      </c>
      <c r="D25" s="144"/>
      <c r="E25" s="262"/>
      <c r="F25" s="261"/>
      <c r="G25" s="271">
        <v>1</v>
      </c>
      <c r="H25" s="254">
        <f>SUM(H23:H24)</f>
        <v>15660</v>
      </c>
      <c r="I25" s="254"/>
      <c r="J25" s="254">
        <f t="shared" ref="J25:L25" si="3">SUM(J23:J24)</f>
        <v>0.83000000000000007</v>
      </c>
      <c r="K25" s="254">
        <f t="shared" si="2"/>
        <v>0.83000000000000007</v>
      </c>
      <c r="L25" s="254">
        <f t="shared" si="3"/>
        <v>10952</v>
      </c>
      <c r="M25" s="254">
        <f t="shared" si="1"/>
        <v>69.936143039591315</v>
      </c>
      <c r="N25" s="140"/>
    </row>
    <row r="26" spans="2:14" s="145" customFormat="1" ht="45">
      <c r="B26" s="144">
        <v>3</v>
      </c>
      <c r="C26" s="84" t="s">
        <v>124</v>
      </c>
      <c r="D26" s="144">
        <v>31177</v>
      </c>
      <c r="E26" s="262"/>
      <c r="F26" s="261"/>
      <c r="G26" s="163">
        <v>0.18</v>
      </c>
      <c r="H26" s="144">
        <v>3500</v>
      </c>
      <c r="I26" s="144"/>
      <c r="J26" s="144">
        <v>0.18</v>
      </c>
      <c r="K26" s="144">
        <f>J26/G26*100</f>
        <v>100</v>
      </c>
      <c r="L26" s="144">
        <v>3500</v>
      </c>
      <c r="M26" s="144">
        <f t="shared" si="1"/>
        <v>100</v>
      </c>
      <c r="N26" s="140"/>
    </row>
    <row r="27" spans="2:14" s="145" customFormat="1" ht="19.5">
      <c r="B27" s="144"/>
      <c r="C27" s="263" t="s">
        <v>179</v>
      </c>
      <c r="D27" s="144"/>
      <c r="E27" s="262"/>
      <c r="F27" s="261"/>
      <c r="G27" s="163">
        <f>SUM(G26:G26)</f>
        <v>0.18</v>
      </c>
      <c r="H27" s="254">
        <v>19160</v>
      </c>
      <c r="I27" s="254"/>
      <c r="J27" s="271">
        <v>0.9</v>
      </c>
      <c r="K27" s="254">
        <v>75.362136816545259</v>
      </c>
      <c r="L27" s="254">
        <f>SUM(L25:L26)</f>
        <v>14452</v>
      </c>
      <c r="M27" s="254">
        <f>L27/H27*100</f>
        <v>75.427974947807925</v>
      </c>
      <c r="N27" s="140"/>
    </row>
    <row r="30" spans="2:14" ht="15.75">
      <c r="M30" s="114"/>
    </row>
    <row r="31" spans="2:14" ht="15.75">
      <c r="M31" s="114"/>
    </row>
  </sheetData>
  <mergeCells count="22">
    <mergeCell ref="A1:N1"/>
    <mergeCell ref="A2:N2"/>
    <mergeCell ref="A3:N3"/>
    <mergeCell ref="A4:F4"/>
    <mergeCell ref="A5:F5"/>
    <mergeCell ref="G5:H5"/>
    <mergeCell ref="A6:F6"/>
    <mergeCell ref="G6:H6"/>
    <mergeCell ref="A7:F7"/>
    <mergeCell ref="G7:H7"/>
    <mergeCell ref="A8:F8"/>
    <mergeCell ref="G8:H8"/>
    <mergeCell ref="I11:K11"/>
    <mergeCell ref="L11:M11"/>
    <mergeCell ref="B13:E13"/>
    <mergeCell ref="B21:D21"/>
    <mergeCell ref="A9:F9"/>
    <mergeCell ref="B11:B12"/>
    <mergeCell ref="C11:C12"/>
    <mergeCell ref="D11:D12"/>
    <mergeCell ref="E11:E12"/>
    <mergeCell ref="F11:H11"/>
  </mergeCells>
  <pageMargins left="0.45" right="0.45" top="0.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prades_trimester</vt:lpstr>
      <vt:lpstr>Annual_pradesh</vt:lpstr>
      <vt:lpstr>homestay_trim</vt:lpstr>
      <vt:lpstr>hmstay_annual</vt:lpstr>
      <vt:lpstr>wl_tm</vt:lpstr>
      <vt:lpstr>wl_ann</vt:lpstr>
      <vt:lpstr>jad_ann</vt:lpstr>
      <vt:lpstr>jadi_trim</vt:lpstr>
      <vt:lpstr>summary total</vt:lpstr>
      <vt:lpstr>seed_trim</vt:lpstr>
      <vt:lpstr>seed_ann</vt:lpstr>
      <vt:lpstr>clean_ann</vt:lpstr>
      <vt:lpstr>Clean_trim</vt:lpstr>
      <vt:lpstr>nati_trim</vt:lpstr>
      <vt:lpstr>nati_ann</vt:lpstr>
      <vt:lpstr>cf_ann</vt:lpstr>
      <vt:lpstr>cf_trim</vt:lpstr>
      <vt:lpstr>Annual_pradesh!Print_Titles</vt:lpstr>
      <vt:lpstr>prades_trimester!Print_Titles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2019-08-18T06:05:16Z</dcterms:modified>
</cp:coreProperties>
</file>