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असार २०८१" sheetId="6" r:id="rId1"/>
    <sheet name="Sheet1" sheetId="7" r:id="rId2"/>
    <sheet name="Sheet2" sheetId="8" r:id="rId3"/>
  </sheets>
  <definedNames>
    <definedName name="_xlnm.Print_Titles" localSheetId="0">'असार २०८१'!$5:$7</definedName>
  </definedNames>
  <calcPr calcId="152511" concurrentCalc="0"/>
</workbook>
</file>

<file path=xl/calcChain.xml><?xml version="1.0" encoding="utf-8"?>
<calcChain xmlns="http://schemas.openxmlformats.org/spreadsheetml/2006/main">
  <c r="K10" i="6" l="1"/>
  <c r="K15" i="6"/>
  <c r="K17" i="6"/>
  <c r="K31" i="6"/>
  <c r="K35" i="6"/>
  <c r="K36" i="6"/>
  <c r="K37" i="6"/>
  <c r="K38" i="6"/>
  <c r="K48" i="6"/>
  <c r="K49" i="6"/>
  <c r="G38" i="6"/>
  <c r="N46" i="6"/>
  <c r="H46" i="6"/>
  <c r="G46" i="6"/>
  <c r="N47" i="6"/>
  <c r="H47" i="6"/>
  <c r="G47" i="6"/>
  <c r="G48" i="6"/>
  <c r="G49" i="6"/>
  <c r="I10" i="6"/>
  <c r="I15" i="6"/>
  <c r="I17" i="6"/>
  <c r="J28" i="6"/>
  <c r="J37" i="6"/>
  <c r="F28" i="6"/>
  <c r="F37" i="6"/>
  <c r="I37" i="6"/>
  <c r="I38" i="6"/>
  <c r="I48" i="6"/>
  <c r="I49" i="6"/>
  <c r="M10" i="6"/>
  <c r="M11" i="6"/>
  <c r="M12" i="6"/>
  <c r="M13" i="6"/>
  <c r="M14" i="6"/>
  <c r="M15" i="6"/>
  <c r="M16" i="6"/>
  <c r="M17" i="6"/>
  <c r="M30" i="6"/>
  <c r="I31" i="6"/>
  <c r="M31" i="6"/>
  <c r="M32" i="6"/>
  <c r="M33" i="6"/>
  <c r="M34" i="6"/>
  <c r="I35" i="6"/>
  <c r="M35" i="6"/>
  <c r="M36" i="6"/>
  <c r="M37" i="6"/>
  <c r="M38" i="6"/>
  <c r="M43" i="6"/>
  <c r="M44" i="6"/>
  <c r="M45" i="6"/>
  <c r="M46" i="6"/>
  <c r="M47" i="6"/>
  <c r="M48" i="6"/>
  <c r="K20" i="6"/>
  <c r="K23" i="6"/>
  <c r="K24" i="6"/>
  <c r="K26" i="6"/>
  <c r="K28" i="6"/>
  <c r="I20" i="6"/>
  <c r="M20" i="6"/>
  <c r="M21" i="6"/>
  <c r="M22" i="6"/>
  <c r="I23" i="6"/>
  <c r="M23" i="6"/>
  <c r="I24" i="6"/>
  <c r="M24" i="6"/>
  <c r="I25" i="6"/>
  <c r="M25" i="6"/>
  <c r="I26" i="6"/>
  <c r="M26" i="6"/>
  <c r="M27" i="6"/>
  <c r="M28" i="6"/>
  <c r="M19" i="6"/>
  <c r="I36" i="6"/>
  <c r="I28" i="6"/>
  <c r="N10" i="6"/>
  <c r="H10" i="6"/>
  <c r="N11" i="6"/>
  <c r="H11" i="6"/>
  <c r="N12" i="6"/>
  <c r="H12" i="6"/>
  <c r="N13" i="6"/>
  <c r="H13" i="6"/>
  <c r="N14" i="6"/>
  <c r="H14" i="6"/>
  <c r="N15" i="6"/>
  <c r="H15" i="6"/>
  <c r="N16" i="6"/>
  <c r="H16" i="6"/>
  <c r="H17" i="6"/>
  <c r="N30" i="6"/>
  <c r="H30" i="6"/>
  <c r="N31" i="6"/>
  <c r="H31" i="6"/>
  <c r="N32" i="6"/>
  <c r="H32" i="6"/>
  <c r="N33" i="6"/>
  <c r="H33" i="6"/>
  <c r="N34" i="6"/>
  <c r="H34" i="6"/>
  <c r="N35" i="6"/>
  <c r="H35" i="6"/>
  <c r="N20" i="6"/>
  <c r="H20" i="6"/>
  <c r="N21" i="6"/>
  <c r="H21" i="6"/>
  <c r="N22" i="6"/>
  <c r="H22" i="6"/>
  <c r="N23" i="6"/>
  <c r="H23" i="6"/>
  <c r="N24" i="6"/>
  <c r="H24" i="6"/>
  <c r="N25" i="6"/>
  <c r="H25" i="6"/>
  <c r="N26" i="6"/>
  <c r="H26" i="6"/>
  <c r="N27" i="6"/>
  <c r="H27" i="6"/>
  <c r="H28" i="6"/>
  <c r="H37" i="6"/>
  <c r="H38" i="6"/>
  <c r="N43" i="6"/>
  <c r="H43" i="6"/>
  <c r="N44" i="6"/>
  <c r="H44" i="6"/>
  <c r="N45" i="6"/>
  <c r="H45" i="6"/>
  <c r="H48" i="6"/>
  <c r="H49" i="6"/>
  <c r="R17" i="6"/>
  <c r="N28" i="6"/>
  <c r="N37" i="6"/>
  <c r="N38" i="6"/>
  <c r="N48" i="6"/>
  <c r="N49" i="6"/>
  <c r="F17" i="6"/>
  <c r="F38" i="6"/>
  <c r="F48" i="6"/>
  <c r="F49" i="6"/>
  <c r="P49" i="6"/>
  <c r="J17" i="6"/>
  <c r="J38" i="6"/>
  <c r="J48" i="6"/>
  <c r="J49" i="6"/>
  <c r="L17" i="6"/>
  <c r="L28" i="6"/>
  <c r="L37" i="6"/>
  <c r="L38" i="6"/>
  <c r="L48" i="6"/>
  <c r="L49" i="6"/>
  <c r="P38" i="6"/>
  <c r="P28" i="6"/>
  <c r="P37" i="6"/>
  <c r="O21" i="6"/>
  <c r="O20" i="6"/>
  <c r="O34" i="6"/>
  <c r="O33" i="6"/>
  <c r="O32" i="6"/>
  <c r="O31" i="6"/>
  <c r="O30" i="6"/>
  <c r="O28" i="6"/>
  <c r="O37" i="6"/>
  <c r="O43" i="6"/>
  <c r="O44" i="6"/>
  <c r="O47" i="6"/>
  <c r="P43" i="6"/>
  <c r="P44" i="6"/>
  <c r="P45" i="6"/>
  <c r="P46" i="6"/>
  <c r="P47" i="6"/>
  <c r="P17" i="6"/>
  <c r="O13" i="6"/>
  <c r="O11" i="6"/>
  <c r="O10" i="6"/>
  <c r="O17" i="6"/>
  <c r="O38" i="6"/>
  <c r="P36" i="6"/>
  <c r="P30" i="6"/>
  <c r="P31" i="6"/>
  <c r="P32" i="6"/>
  <c r="P33" i="6"/>
  <c r="P34" i="6"/>
  <c r="P20" i="6"/>
  <c r="P21" i="6"/>
  <c r="P22" i="6"/>
  <c r="P35" i="6"/>
  <c r="P23" i="6"/>
  <c r="P24" i="6"/>
  <c r="P25" i="6"/>
  <c r="P26" i="6"/>
  <c r="P27" i="6"/>
  <c r="E38" i="6"/>
  <c r="M3" i="6"/>
  <c r="E49" i="6"/>
  <c r="E44" i="6"/>
  <c r="E45" i="6"/>
  <c r="E46" i="6"/>
  <c r="E47" i="6"/>
  <c r="E48" i="6"/>
  <c r="E43" i="6"/>
  <c r="E31" i="6"/>
  <c r="E32" i="6"/>
  <c r="E33" i="6"/>
  <c r="E34" i="6"/>
  <c r="E20" i="6"/>
  <c r="E21" i="6"/>
  <c r="E22" i="6"/>
  <c r="E35" i="6"/>
  <c r="E23" i="6"/>
  <c r="E24" i="6"/>
  <c r="E25" i="6"/>
  <c r="E26" i="6"/>
  <c r="E27" i="6"/>
  <c r="E28" i="6"/>
  <c r="E36" i="6"/>
  <c r="E37" i="6"/>
  <c r="E30" i="6"/>
  <c r="E17" i="6"/>
  <c r="E16" i="6"/>
  <c r="E11" i="6"/>
  <c r="E12" i="6"/>
  <c r="E13" i="6"/>
  <c r="E14" i="6"/>
  <c r="E15" i="6"/>
  <c r="E10" i="6"/>
  <c r="P12" i="6"/>
  <c r="O36" i="6"/>
  <c r="P16" i="6"/>
  <c r="P15" i="6"/>
  <c r="P14" i="6"/>
  <c r="P13" i="6"/>
  <c r="P11" i="6"/>
  <c r="P10" i="6"/>
</calcChain>
</file>

<file path=xl/sharedStrings.xml><?xml version="1.0" encoding="utf-8"?>
<sst xmlns="http://schemas.openxmlformats.org/spreadsheetml/2006/main" count="103" uniqueCount="66">
  <si>
    <t xml:space="preserve">s'n jflif{s jh]6 ? </t>
  </si>
  <si>
    <t>k|ltj]bg k]z u/]sf] dlxgf</t>
  </si>
  <si>
    <t>प्रदेश सरकार तर्फको कार्यक्रम</t>
  </si>
  <si>
    <t>पटक</t>
  </si>
  <si>
    <t>क</t>
  </si>
  <si>
    <t>चालु तर्फ</t>
  </si>
  <si>
    <t>पुंजिगत तर्फ</t>
  </si>
  <si>
    <t>डिभिजन वन कार्यालय, मुस्ताङ</t>
  </si>
  <si>
    <t>अनिवार्य दायित्व तर्फ</t>
  </si>
  <si>
    <t>संघिय कार्यक्रम तर्फ</t>
  </si>
  <si>
    <t>राष्ट्रीय वन विकास तथा व्यवस्थापन कार्क्रम</t>
  </si>
  <si>
    <t>रु.लाखमा</t>
  </si>
  <si>
    <t>संख्या</t>
  </si>
  <si>
    <t>विकास र वातावरण बीच समन्वय गर्न स्थानीय तहसँग समन्वय गोष्ठी</t>
  </si>
  <si>
    <t>वातावरण संरक्षण अन्तर्गत फोहरमैला व्यवस्थापन तथा सरसफाई कार्यक्रम</t>
  </si>
  <si>
    <t>पुँजीगत जम्मा</t>
  </si>
  <si>
    <t>गत महिना सम्मको प्रगति</t>
  </si>
  <si>
    <t>हाल सम्मको प्रगती</t>
  </si>
  <si>
    <t>वार्षिक लक्ष्य</t>
  </si>
  <si>
    <t>इकाई</t>
  </si>
  <si>
    <t>कार्यक्रमको नाम</t>
  </si>
  <si>
    <t>क्र.स</t>
  </si>
  <si>
    <t>परिमाण</t>
  </si>
  <si>
    <t>भार</t>
  </si>
  <si>
    <t>वजेट रु लाखमा</t>
  </si>
  <si>
    <t>भौतिक</t>
  </si>
  <si>
    <t>वित्तिय</t>
  </si>
  <si>
    <t>कै</t>
  </si>
  <si>
    <t xml:space="preserve"> कुल जम्मा</t>
  </si>
  <si>
    <t>कार्यक्रम तर्फ जम्मा</t>
  </si>
  <si>
    <t>चालु तर्फको जम्मा</t>
  </si>
  <si>
    <t>असार</t>
  </si>
  <si>
    <t>असार महिनाको प्रगती</t>
  </si>
  <si>
    <t>आ.व. २०८०/०८१</t>
  </si>
  <si>
    <t>मन्त्रालयको नामः उद्योग, पर्यटन, वन तथा वातावरण मन्त्रालय</t>
  </si>
  <si>
    <t>प्रगती प्रतिवेदन</t>
  </si>
  <si>
    <t>नसर्री मर्मत</t>
  </si>
  <si>
    <t>शहरी  हरित पार्क/ शहरी शौन्दर्य तथा रोड साईट प्लान्टेसन कार्यक्रम</t>
  </si>
  <si>
    <t>कालीगण्डकी नदी किनार धोर्थाङमा नदि उकास तथा तारवार सहित वृक्षारोपण</t>
  </si>
  <si>
    <t>कार्यालय भवन, आवास भवन तथा शौचालय अन्मय पुँजीगत संरचनाको मर्मत सुधार</t>
  </si>
  <si>
    <t>कार्यालयको लागी फर्निचर तथा फिक्चर्स खरिद</t>
  </si>
  <si>
    <t>वाह्रागुङ मुक्तिक्षेत्र गाँउपालिका समरमा तारवार सहितको वृक्षारोपण कार्यक्रम</t>
  </si>
  <si>
    <r>
      <t xml:space="preserve">मेशिनरी तथा औजार </t>
    </r>
    <r>
      <rPr>
        <sz val="9"/>
        <color theme="1"/>
        <rFont val="Kalimati"/>
        <charset val="1"/>
      </rPr>
      <t>(कार्यालय तथा लेखा संचालनको लागि आवश्यक ल्यापटप, प्रिन्टर तथा अन्य मेशिनरी समान)</t>
    </r>
  </si>
  <si>
    <t>निर्मित सार्वजनिक सम्पत्तिको मर्मत सम्भार खर्च</t>
  </si>
  <si>
    <t>कार्यालयको लागी मेशिनरी तथा औजार मर्मत सभार</t>
  </si>
  <si>
    <t>बार्पिक प्रगति पुस्तिका तयारी तथा प्रकाशन</t>
  </si>
  <si>
    <t>सन्देश मुलक विज्ञापन सूचना तथा विज्ञापन</t>
  </si>
  <si>
    <t>प्रगति समिक्षा तथा कार्यक्रम तर्जुमा गेष्ठी जिल्लास्तरिय</t>
  </si>
  <si>
    <t>वन, वातावरण तथा वन्यजन्तु संरक्षण सम्वन्धी सामाग्री खरिद तथा सचेतनामुलक कार्यक्रम संचालन</t>
  </si>
  <si>
    <t>वन संरक्षण कार्यक्रम वन अपराध नियन्त्रणको लागि गस्ति परिचालन</t>
  </si>
  <si>
    <t>अनुगमन मुल्याङ्कन तथा कार्यक्रम कार्यान्वयन भ्रमण खर्च(अनुगमन, मुल्याङ्कन र भ्रमण )</t>
  </si>
  <si>
    <t>विरुवा वितरण (निजि तथा समुदायस्तरमा वृक्षारोपणको लागि ढुवानी सहयोग समेत)</t>
  </si>
  <si>
    <t>एक निर्वाचन क्षेत्र एक कृषि वन कार्यक्रम</t>
  </si>
  <si>
    <r>
      <t>समन्वय वैठक(अतिक्रमण नियन्त्रण समन्वय समिति/वन क्षेत्र समन्वय समिति/</t>
    </r>
    <r>
      <rPr>
        <sz val="8"/>
        <color rgb="FF000000"/>
        <rFont val="Arial"/>
        <family val="2"/>
      </rPr>
      <t xml:space="preserve">WCCB </t>
    </r>
    <r>
      <rPr>
        <sz val="8"/>
        <color rgb="FF000000"/>
        <rFont val="Kalimati"/>
        <charset val="1"/>
      </rPr>
      <t>समन्वय वैठक वा संस्थागत विकास गर्ने)</t>
    </r>
  </si>
  <si>
    <t>नदि उकास जग्गामा वृक्षरोपण\वन पुनस्थापना कार्यक्रम</t>
  </si>
  <si>
    <t>वहुवर्षीय विरुवा उत्पादन(नर्सरीको नाईकेको ज्याला सहित)</t>
  </si>
  <si>
    <t>वन डढेलो व्यावस्थापन कार्ययोजना कार्यान्वयन</t>
  </si>
  <si>
    <t>वन क्षेत्र अतिक्रमण नियन्त्रण तथा व्यावस्थापन कार्यक्रम</t>
  </si>
  <si>
    <t xml:space="preserve">मानव वन्यजन्तु दन्द्ध न्यनीकरण </t>
  </si>
  <si>
    <t>छपाई खर्च (कार्यालय सामान तथा सेवा)</t>
  </si>
  <si>
    <t>प्रदेश सरकार तर्फको कार्यक्रम जम्मा</t>
  </si>
  <si>
    <t>संघिय कार्यक्रम तर्फ जम्मा</t>
  </si>
  <si>
    <t>वार्षिकमा असार महिना सम्मको प्रगती (%)</t>
  </si>
  <si>
    <t>कार्यक्रम तर्फ</t>
  </si>
  <si>
    <t>चालु तर्फ अन्य</t>
  </si>
  <si>
    <t>चौथो त्रैमासिक प्रगती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</si>
</sst>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00439]0"/>
    <numFmt numFmtId="165" formatCode="[$-4000439]0.##"/>
    <numFmt numFmtId="167" formatCode="[$-4000439]0.00"/>
    <numFmt numFmtId="169" formatCode="[$-4000439]0.###"/>
    <numFmt numFmtId="172" formatCode="[$-4000439]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Preeti"/>
    </font>
    <font>
      <sz val="11"/>
      <color theme="1"/>
      <name val="Fontasy Himali"/>
      <family val="5"/>
    </font>
    <font>
      <sz val="8"/>
      <color rgb="FF000000"/>
      <name val="Kalimati"/>
      <charset val="1"/>
    </font>
    <font>
      <b/>
      <sz val="11"/>
      <color theme="1"/>
      <name val="Calibri"/>
      <family val="2"/>
      <scheme val="minor"/>
    </font>
    <font>
      <sz val="9"/>
      <color rgb="FF000000"/>
      <name val="Kalimati"/>
      <charset val="1"/>
    </font>
    <font>
      <b/>
      <sz val="10"/>
      <color rgb="FF000000"/>
      <name val="Kalimati"/>
      <charset val="1"/>
    </font>
    <font>
      <b/>
      <sz val="10"/>
      <color theme="1"/>
      <name val="Preeti"/>
    </font>
    <font>
      <b/>
      <sz val="9"/>
      <color rgb="FF000000"/>
      <name val="Kalimati"/>
      <charset val="1"/>
    </font>
    <font>
      <b/>
      <sz val="8"/>
      <color rgb="FF000000"/>
      <name val="Kalimati"/>
      <charset val="1"/>
    </font>
    <font>
      <b/>
      <sz val="8"/>
      <color theme="1"/>
      <name val="Fontasy Himali"/>
      <family val="5"/>
    </font>
    <font>
      <sz val="8"/>
      <color theme="1"/>
      <name val="Kalimati"/>
      <charset val="1"/>
    </font>
    <font>
      <sz val="6"/>
      <color rgb="FF000000"/>
      <name val="Kalimati"/>
      <charset val="1"/>
    </font>
    <font>
      <sz val="6"/>
      <color theme="1"/>
      <name val="Fontasy Himali"/>
      <family val="5"/>
    </font>
    <font>
      <b/>
      <sz val="9"/>
      <color theme="1"/>
      <name val="Kalimati"/>
      <charset val="1"/>
    </font>
    <font>
      <b/>
      <sz val="14"/>
      <color theme="1"/>
      <name val="Preeti"/>
    </font>
    <font>
      <sz val="9"/>
      <color theme="1"/>
      <name val="Calibri"/>
      <family val="2"/>
      <scheme val="minor"/>
    </font>
    <font>
      <b/>
      <sz val="11"/>
      <color theme="1"/>
      <name val="Kalimati"/>
      <charset val="1"/>
    </font>
    <font>
      <sz val="9"/>
      <color theme="1"/>
      <name val="Kalimati"/>
      <charset val="1"/>
    </font>
    <font>
      <sz val="10"/>
      <color theme="1"/>
      <name val="Kalimati"/>
      <charset val="1"/>
    </font>
    <font>
      <b/>
      <sz val="8"/>
      <color theme="1"/>
      <name val="Kalimati"/>
      <charset val="1"/>
    </font>
    <font>
      <b/>
      <sz val="18"/>
      <color theme="1"/>
      <name val="Preeti"/>
    </font>
    <font>
      <sz val="10"/>
      <color rgb="FF000000"/>
      <name val="Kalimati"/>
      <charset val="1"/>
    </font>
    <font>
      <sz val="8"/>
      <color rgb="FF000000"/>
      <name val="Arial"/>
      <family val="2"/>
    </font>
    <font>
      <sz val="8"/>
      <name val="Kalimati"/>
      <charset val="1"/>
    </font>
    <font>
      <sz val="10"/>
      <name val="Kalimati"/>
      <charset val="1"/>
    </font>
    <font>
      <b/>
      <sz val="9"/>
      <name val="Kalimati"/>
      <charset val="1"/>
    </font>
    <font>
      <sz val="6"/>
      <name val="Kalimati"/>
      <charset val="1"/>
    </font>
    <font>
      <b/>
      <sz val="8"/>
      <name val="Kalimati"/>
      <charset val="1"/>
    </font>
    <font>
      <sz val="11"/>
      <name val="Calibri"/>
      <family val="2"/>
      <scheme val="minor"/>
    </font>
    <font>
      <b/>
      <sz val="10"/>
      <name val="Kalimati"/>
      <charset val="1"/>
    </font>
    <font>
      <b/>
      <sz val="12"/>
      <color rgb="FF000000"/>
      <name val="Kalimati"/>
      <charset val="1"/>
    </font>
    <font>
      <b/>
      <sz val="9"/>
      <color theme="1"/>
      <name val="Calibri"/>
      <family val="2"/>
      <scheme val="minor"/>
    </font>
    <font>
      <sz val="11"/>
      <color theme="1"/>
      <name val="Kalimati"/>
      <charset val="1"/>
    </font>
    <font>
      <sz val="6"/>
      <color theme="1"/>
      <name val="Kalimati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0" fillId="2" borderId="0" xfId="0" applyFill="1"/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 readingOrder="1"/>
    </xf>
    <xf numFmtId="164" fontId="9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 readingOrder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69" fontId="3" fillId="3" borderId="2" xfId="0" applyNumberFormat="1" applyFont="1" applyFill="1" applyBorder="1" applyAlignment="1">
      <alignment horizontal="center" vertical="center" wrapText="1"/>
    </xf>
    <xf numFmtId="169" fontId="3" fillId="3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2" fontId="3" fillId="3" borderId="4" xfId="0" applyNumberFormat="1" applyFont="1" applyFill="1" applyBorder="1" applyAlignment="1">
      <alignment vertical="center" wrapText="1"/>
    </xf>
    <xf numFmtId="2" fontId="3" fillId="3" borderId="4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3" borderId="6" xfId="0" applyFill="1" applyBorder="1"/>
    <xf numFmtId="165" fontId="0" fillId="3" borderId="6" xfId="0" applyNumberFormat="1" applyFill="1" applyBorder="1"/>
    <xf numFmtId="0" fontId="9" fillId="0" borderId="1" xfId="0" applyFont="1" applyFill="1" applyBorder="1" applyAlignment="1">
      <alignment horizontal="left" wrapText="1" readingOrder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64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 readingOrder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 readingOrder="1"/>
    </xf>
    <xf numFmtId="0" fontId="6" fillId="3" borderId="6" xfId="0" applyFont="1" applyFill="1" applyBorder="1" applyAlignment="1">
      <alignment horizontal="left" wrapText="1" readingOrder="1"/>
    </xf>
    <xf numFmtId="0" fontId="8" fillId="0" borderId="1" xfId="0" applyFont="1" applyFill="1" applyBorder="1" applyAlignment="1">
      <alignment horizontal="right" wrapText="1" readingOrder="1"/>
    </xf>
    <xf numFmtId="167" fontId="5" fillId="3" borderId="1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Fill="1" applyBorder="1" applyAlignment="1">
      <alignment horizontal="right"/>
    </xf>
    <xf numFmtId="167" fontId="5" fillId="0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3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4" fillId="3" borderId="1" xfId="0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right" vertical="center" wrapText="1"/>
    </xf>
    <xf numFmtId="167" fontId="9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horizontal="right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9" fontId="9" fillId="3" borderId="2" xfId="0" applyNumberFormat="1" applyFont="1" applyFill="1" applyBorder="1" applyAlignment="1">
      <alignment horizontal="center" vertical="center" wrapText="1"/>
    </xf>
    <xf numFmtId="169" fontId="9" fillId="3" borderId="3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/>
    <xf numFmtId="0" fontId="19" fillId="0" borderId="1" xfId="0" applyFont="1" applyFill="1" applyBorder="1"/>
    <xf numFmtId="2" fontId="19" fillId="0" borderId="1" xfId="0" applyNumberFormat="1" applyFont="1" applyFill="1" applyBorder="1"/>
    <xf numFmtId="2" fontId="11" fillId="0" borderId="1" xfId="0" applyNumberFormat="1" applyFont="1" applyFill="1" applyBorder="1"/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164" fontId="5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horizontal="righ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16" fillId="0" borderId="0" xfId="0" applyFont="1"/>
    <xf numFmtId="2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2" fontId="24" fillId="3" borderId="1" xfId="0" applyNumberFormat="1" applyFont="1" applyFill="1" applyBorder="1" applyAlignment="1">
      <alignment vertical="center" wrapText="1"/>
    </xf>
    <xf numFmtId="2" fontId="24" fillId="3" borderId="1" xfId="0" applyNumberFormat="1" applyFont="1" applyFill="1" applyBorder="1" applyAlignment="1">
      <alignment horizontal="right" vertical="center" wrapText="1"/>
    </xf>
    <xf numFmtId="2" fontId="28" fillId="0" borderId="5" xfId="0" applyNumberFormat="1" applyFont="1" applyFill="1" applyBorder="1" applyAlignment="1">
      <alignment horizontal="right" vertical="center" wrapText="1"/>
    </xf>
    <xf numFmtId="165" fontId="29" fillId="3" borderId="6" xfId="0" applyNumberFormat="1" applyFont="1" applyFill="1" applyBorder="1"/>
    <xf numFmtId="0" fontId="29" fillId="0" borderId="1" xfId="0" applyFont="1" applyFill="1" applyBorder="1"/>
    <xf numFmtId="165" fontId="28" fillId="3" borderId="2" xfId="0" applyNumberFormat="1" applyFont="1" applyFill="1" applyBorder="1" applyAlignment="1">
      <alignment horizontal="center" vertical="center" wrapText="1"/>
    </xf>
    <xf numFmtId="165" fontId="28" fillId="3" borderId="3" xfId="0" applyNumberFormat="1" applyFont="1" applyFill="1" applyBorder="1" applyAlignment="1">
      <alignment horizontal="center" vertical="center" wrapText="1"/>
    </xf>
    <xf numFmtId="165" fontId="24" fillId="3" borderId="2" xfId="0" applyNumberFormat="1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/>
    <xf numFmtId="0" fontId="3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left" vertical="center" wrapText="1" readingOrder="1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167" fontId="31" fillId="4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20" fillId="2" borderId="6" xfId="0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readingOrder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right" vertical="center" wrapText="1"/>
    </xf>
    <xf numFmtId="167" fontId="24" fillId="0" borderId="5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167" fontId="3" fillId="0" borderId="5" xfId="0" applyNumberFormat="1" applyFont="1" applyFill="1" applyBorder="1" applyAlignment="1">
      <alignment horizontal="right" vertical="center" wrapText="1"/>
    </xf>
    <xf numFmtId="0" fontId="32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/>
    <xf numFmtId="0" fontId="17" fillId="0" borderId="0" xfId="0" applyFont="1"/>
    <xf numFmtId="0" fontId="14" fillId="0" borderId="0" xfId="0" applyFont="1" applyAlignment="1">
      <alignment vertical="center"/>
    </xf>
    <xf numFmtId="172" fontId="33" fillId="0" borderId="0" xfId="0" applyNumberFormat="1" applyFont="1" applyAlignment="1">
      <alignment vertical="center"/>
    </xf>
    <xf numFmtId="2" fontId="25" fillId="0" borderId="1" xfId="0" applyNumberFormat="1" applyFont="1" applyFill="1" applyBorder="1"/>
    <xf numFmtId="0" fontId="9" fillId="3" borderId="2" xfId="0" applyFont="1" applyFill="1" applyBorder="1" applyAlignment="1">
      <alignment horizontal="center" wrapText="1" readingOrder="1"/>
    </xf>
    <xf numFmtId="0" fontId="9" fillId="3" borderId="4" xfId="0" applyFont="1" applyFill="1" applyBorder="1" applyAlignment="1">
      <alignment horizontal="center" wrapText="1" readingOrder="1"/>
    </xf>
    <xf numFmtId="0" fontId="9" fillId="3" borderId="3" xfId="0" applyFont="1" applyFill="1" applyBorder="1" applyAlignment="1">
      <alignment horizontal="center" wrapText="1" readingOrder="1"/>
    </xf>
    <xf numFmtId="0" fontId="2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="80" zoomScaleNormal="80" workbookViewId="0">
      <pane xSplit="17" ySplit="7" topLeftCell="R8" activePane="bottomRight" state="frozen"/>
      <selection pane="topRight" activeCell="Y1" sqref="Y1"/>
      <selection pane="bottomLeft" activeCell="A8" sqref="A8"/>
      <selection pane="bottomRight" activeCell="W5" sqref="W5"/>
    </sheetView>
  </sheetViews>
  <sheetFormatPr defaultRowHeight="23.25" x14ac:dyDescent="0.6"/>
  <cols>
    <col min="1" max="1" width="4.7109375" customWidth="1"/>
    <col min="2" max="2" width="33.140625" style="2" customWidth="1"/>
    <col min="3" max="3" width="4.85546875" bestFit="1" customWidth="1"/>
    <col min="4" max="4" width="7.7109375" bestFit="1" customWidth="1"/>
    <col min="5" max="5" width="9.140625" bestFit="1" customWidth="1"/>
    <col min="6" max="6" width="9.42578125" style="47" customWidth="1"/>
    <col min="7" max="7" width="9.140625" style="47" bestFit="1" customWidth="1"/>
    <col min="8" max="8" width="7.7109375" style="47" bestFit="1" customWidth="1"/>
    <col min="9" max="9" width="12.28515625" customWidth="1"/>
    <col min="10" max="10" width="9.140625" style="47" bestFit="1" customWidth="1"/>
    <col min="11" max="11" width="8" style="140" bestFit="1" customWidth="1"/>
    <col min="12" max="12" width="7.7109375" style="140" bestFit="1" customWidth="1"/>
    <col min="13" max="13" width="9.140625" style="5" bestFit="1" customWidth="1"/>
    <col min="14" max="14" width="9.140625" style="72" bestFit="1" customWidth="1"/>
    <col min="15" max="16" width="11.28515625" style="5" bestFit="1" customWidth="1"/>
    <col min="17" max="17" width="4.85546875" customWidth="1"/>
    <col min="18" max="18" width="12.5703125" style="184" hidden="1" customWidth="1"/>
  </cols>
  <sheetData>
    <row r="1" spans="1:18" x14ac:dyDescent="0.6">
      <c r="A1" s="98" t="s">
        <v>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ht="24" thickBot="1" x14ac:dyDescent="0.65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8" ht="24" thickBot="1" x14ac:dyDescent="0.65">
      <c r="A3" s="27" t="s">
        <v>33</v>
      </c>
      <c r="B3" s="28"/>
      <c r="C3" s="197" t="s">
        <v>34</v>
      </c>
      <c r="D3" s="197"/>
      <c r="E3" s="197"/>
      <c r="F3" s="197"/>
      <c r="G3" s="170"/>
      <c r="H3" s="170"/>
      <c r="I3" s="82" t="s">
        <v>0</v>
      </c>
      <c r="J3" s="82"/>
      <c r="K3" s="82"/>
      <c r="L3" s="82"/>
      <c r="M3" s="168">
        <f>F49</f>
        <v>191.63</v>
      </c>
      <c r="N3" s="169"/>
      <c r="O3" s="83" t="s">
        <v>11</v>
      </c>
      <c r="P3" s="83"/>
      <c r="Q3" s="29"/>
    </row>
    <row r="4" spans="1:18" ht="17.25" customHeight="1" x14ac:dyDescent="0.25">
      <c r="A4" s="89" t="s">
        <v>1</v>
      </c>
      <c r="B4" s="89"/>
      <c r="C4" s="90" t="s">
        <v>31</v>
      </c>
      <c r="D4" s="91"/>
      <c r="E4" s="91"/>
      <c r="F4" s="91"/>
      <c r="G4" s="79"/>
      <c r="H4" s="79"/>
      <c r="I4" s="92" t="s">
        <v>7</v>
      </c>
      <c r="J4" s="92"/>
      <c r="K4" s="92"/>
      <c r="L4" s="92"/>
      <c r="M4" s="167"/>
      <c r="N4" s="167"/>
      <c r="O4" s="92"/>
      <c r="P4" s="92"/>
      <c r="Q4" s="92"/>
      <c r="R4" s="185"/>
    </row>
    <row r="5" spans="1:18" s="63" customFormat="1" ht="57.75" customHeight="1" x14ac:dyDescent="0.45">
      <c r="A5" s="93" t="s">
        <v>21</v>
      </c>
      <c r="B5" s="94" t="s">
        <v>20</v>
      </c>
      <c r="C5" s="61" t="s">
        <v>19</v>
      </c>
      <c r="D5" s="94" t="s">
        <v>18</v>
      </c>
      <c r="E5" s="94"/>
      <c r="F5" s="94"/>
      <c r="G5" s="173" t="s">
        <v>65</v>
      </c>
      <c r="H5" s="174"/>
      <c r="I5" s="97" t="s">
        <v>16</v>
      </c>
      <c r="J5" s="97"/>
      <c r="K5" s="125" t="s">
        <v>32</v>
      </c>
      <c r="L5" s="125"/>
      <c r="M5" s="84" t="s">
        <v>17</v>
      </c>
      <c r="N5" s="85"/>
      <c r="O5" s="84" t="s">
        <v>62</v>
      </c>
      <c r="P5" s="85"/>
      <c r="Q5" s="61" t="s">
        <v>27</v>
      </c>
      <c r="R5" s="62"/>
    </row>
    <row r="6" spans="1:18" s="66" customFormat="1" ht="36" customHeight="1" x14ac:dyDescent="0.45">
      <c r="A6" s="93"/>
      <c r="B6" s="94"/>
      <c r="C6" s="64"/>
      <c r="D6" s="61" t="s">
        <v>22</v>
      </c>
      <c r="E6" s="61" t="s">
        <v>23</v>
      </c>
      <c r="F6" s="36" t="s">
        <v>24</v>
      </c>
      <c r="G6" s="80" t="s">
        <v>25</v>
      </c>
      <c r="H6" s="80" t="s">
        <v>26</v>
      </c>
      <c r="I6" s="61" t="s">
        <v>25</v>
      </c>
      <c r="J6" s="80" t="s">
        <v>26</v>
      </c>
      <c r="K6" s="126" t="s">
        <v>25</v>
      </c>
      <c r="L6" s="126" t="s">
        <v>26</v>
      </c>
      <c r="M6" s="61" t="s">
        <v>25</v>
      </c>
      <c r="N6" s="67" t="s">
        <v>26</v>
      </c>
      <c r="O6" s="61" t="s">
        <v>25</v>
      </c>
      <c r="P6" s="61" t="s">
        <v>26</v>
      </c>
      <c r="Q6" s="64"/>
      <c r="R6" s="65"/>
    </row>
    <row r="7" spans="1:18" s="12" customFormat="1" ht="12.75" x14ac:dyDescent="0.25">
      <c r="A7" s="11">
        <v>1</v>
      </c>
      <c r="B7" s="10">
        <v>2</v>
      </c>
      <c r="C7" s="10">
        <v>3</v>
      </c>
      <c r="D7" s="10">
        <v>4</v>
      </c>
      <c r="E7" s="11">
        <v>5</v>
      </c>
      <c r="F7" s="175">
        <v>6</v>
      </c>
      <c r="G7" s="175">
        <v>7</v>
      </c>
      <c r="H7" s="175">
        <v>8</v>
      </c>
      <c r="I7" s="11">
        <v>9</v>
      </c>
      <c r="J7" s="175">
        <v>10</v>
      </c>
      <c r="K7" s="176">
        <v>11</v>
      </c>
      <c r="L7" s="176">
        <v>12</v>
      </c>
      <c r="M7" s="11">
        <v>13</v>
      </c>
      <c r="N7" s="175">
        <v>14</v>
      </c>
      <c r="O7" s="11">
        <v>15</v>
      </c>
      <c r="P7" s="11">
        <v>16</v>
      </c>
      <c r="Q7" s="11">
        <v>17</v>
      </c>
      <c r="R7" s="186"/>
    </row>
    <row r="8" spans="1:18" s="8" customFormat="1" x14ac:dyDescent="0.3">
      <c r="A8" s="19" t="s">
        <v>4</v>
      </c>
      <c r="B8" s="86" t="s">
        <v>2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185"/>
    </row>
    <row r="9" spans="1:18" s="1" customFormat="1" ht="17.25" customHeight="1" x14ac:dyDescent="0.35">
      <c r="A9" s="35"/>
      <c r="B9" s="154" t="s">
        <v>6</v>
      </c>
      <c r="C9" s="155"/>
      <c r="D9" s="155"/>
      <c r="E9" s="155"/>
      <c r="F9" s="155"/>
      <c r="G9" s="153"/>
      <c r="H9" s="153"/>
      <c r="I9" s="36"/>
      <c r="J9" s="36"/>
      <c r="K9" s="127"/>
      <c r="L9" s="127"/>
      <c r="M9" s="36"/>
      <c r="N9" s="36"/>
      <c r="O9" s="36"/>
      <c r="P9" s="36"/>
      <c r="Q9" s="37"/>
      <c r="R9" s="185"/>
    </row>
    <row r="10" spans="1:18" s="1" customFormat="1" ht="49.5" customHeight="1" x14ac:dyDescent="0.35">
      <c r="A10" s="4">
        <v>1</v>
      </c>
      <c r="B10" s="100" t="s">
        <v>42</v>
      </c>
      <c r="C10" s="4" t="s">
        <v>3</v>
      </c>
      <c r="D10" s="4">
        <v>1</v>
      </c>
      <c r="E10" s="7">
        <f>F10/166.63*100</f>
        <v>2.1004621016623659</v>
      </c>
      <c r="F10" s="57">
        <v>3.5</v>
      </c>
      <c r="G10" s="57">
        <v>100</v>
      </c>
      <c r="H10" s="57">
        <f>N10-R10</f>
        <v>0</v>
      </c>
      <c r="I10" s="7">
        <f>J10/F10*100</f>
        <v>100</v>
      </c>
      <c r="J10" s="70">
        <v>3.5</v>
      </c>
      <c r="K10" s="137">
        <f>L10/F10*100</f>
        <v>0</v>
      </c>
      <c r="L10" s="143">
        <v>0</v>
      </c>
      <c r="M10" s="26">
        <f>K10+I10</f>
        <v>100</v>
      </c>
      <c r="N10" s="70">
        <f>L10+J10</f>
        <v>3.5</v>
      </c>
      <c r="O10" s="7">
        <f>N10/F10*100</f>
        <v>100</v>
      </c>
      <c r="P10" s="25">
        <f>N10/F10*100</f>
        <v>100</v>
      </c>
      <c r="Q10" s="23"/>
      <c r="R10" s="192">
        <v>3.5</v>
      </c>
    </row>
    <row r="11" spans="1:18" s="1" customFormat="1" ht="31.5" customHeight="1" x14ac:dyDescent="0.35">
      <c r="A11" s="4">
        <v>2</v>
      </c>
      <c r="B11" s="101" t="s">
        <v>36</v>
      </c>
      <c r="C11" s="4" t="s">
        <v>3</v>
      </c>
      <c r="D11" s="6">
        <v>1</v>
      </c>
      <c r="E11" s="7">
        <f t="shared" ref="E11:E15" si="0">F11/166.63*100</f>
        <v>0.90019804356958544</v>
      </c>
      <c r="F11" s="57">
        <v>1.5</v>
      </c>
      <c r="G11" s="57">
        <v>100</v>
      </c>
      <c r="H11" s="57">
        <f t="shared" ref="H11:H15" si="1">N11-R11</f>
        <v>0.97</v>
      </c>
      <c r="I11" s="7">
        <v>90</v>
      </c>
      <c r="J11" s="70">
        <v>0.5</v>
      </c>
      <c r="K11" s="137">
        <v>10</v>
      </c>
      <c r="L11" s="143">
        <v>0.97</v>
      </c>
      <c r="M11" s="26">
        <f t="shared" ref="M11:M16" si="2">K11+I11</f>
        <v>100</v>
      </c>
      <c r="N11" s="70">
        <f t="shared" ref="N11:N16" si="3">L11+J11</f>
        <v>1.47</v>
      </c>
      <c r="O11" s="7">
        <f>N11/F11*100</f>
        <v>98</v>
      </c>
      <c r="P11" s="25">
        <f>N11/F11*100</f>
        <v>98</v>
      </c>
      <c r="Q11" s="23"/>
      <c r="R11" s="185">
        <v>0.5</v>
      </c>
    </row>
    <row r="12" spans="1:18" s="1" customFormat="1" ht="34.5" customHeight="1" x14ac:dyDescent="0.35">
      <c r="A12" s="4">
        <v>3</v>
      </c>
      <c r="B12" s="101" t="s">
        <v>37</v>
      </c>
      <c r="C12" s="4" t="s">
        <v>3</v>
      </c>
      <c r="D12" s="6">
        <v>1</v>
      </c>
      <c r="E12" s="7">
        <f t="shared" si="0"/>
        <v>4.8010562323711214</v>
      </c>
      <c r="F12" s="57">
        <v>8</v>
      </c>
      <c r="G12" s="57">
        <v>100</v>
      </c>
      <c r="H12" s="57">
        <f t="shared" si="1"/>
        <v>8</v>
      </c>
      <c r="I12" s="7">
        <v>85</v>
      </c>
      <c r="J12" s="142">
        <v>0</v>
      </c>
      <c r="K12" s="137">
        <v>15</v>
      </c>
      <c r="L12" s="143">
        <v>8</v>
      </c>
      <c r="M12" s="26">
        <f t="shared" si="2"/>
        <v>100</v>
      </c>
      <c r="N12" s="70">
        <f t="shared" si="3"/>
        <v>8</v>
      </c>
      <c r="O12" s="7">
        <v>100</v>
      </c>
      <c r="P12" s="25">
        <f>N12/F12*100</f>
        <v>100</v>
      </c>
      <c r="Q12" s="23"/>
      <c r="R12" s="185">
        <v>0</v>
      </c>
    </row>
    <row r="13" spans="1:18" s="1" customFormat="1" ht="69" customHeight="1" x14ac:dyDescent="0.35">
      <c r="A13" s="4">
        <v>4</v>
      </c>
      <c r="B13" s="101" t="s">
        <v>38</v>
      </c>
      <c r="C13" s="4" t="s">
        <v>3</v>
      </c>
      <c r="D13" s="6">
        <v>1</v>
      </c>
      <c r="E13" s="7">
        <f t="shared" si="0"/>
        <v>4.2609374062293703</v>
      </c>
      <c r="F13" s="57">
        <v>7.1</v>
      </c>
      <c r="G13" s="57">
        <v>100</v>
      </c>
      <c r="H13" s="57">
        <f t="shared" si="1"/>
        <v>7.09</v>
      </c>
      <c r="I13" s="7">
        <v>90</v>
      </c>
      <c r="J13" s="142">
        <v>0</v>
      </c>
      <c r="K13" s="137">
        <v>10</v>
      </c>
      <c r="L13" s="143">
        <v>7.09</v>
      </c>
      <c r="M13" s="26">
        <f t="shared" si="2"/>
        <v>100</v>
      </c>
      <c r="N13" s="70">
        <f t="shared" si="3"/>
        <v>7.09</v>
      </c>
      <c r="O13" s="7">
        <f>N13/F13*100</f>
        <v>99.859154929577471</v>
      </c>
      <c r="P13" s="25">
        <f>N13/F13*100</f>
        <v>99.859154929577471</v>
      </c>
      <c r="Q13" s="23"/>
      <c r="R13" s="185">
        <v>0</v>
      </c>
    </row>
    <row r="14" spans="1:18" s="1" customFormat="1" ht="54" x14ac:dyDescent="0.35">
      <c r="A14" s="4">
        <v>5</v>
      </c>
      <c r="B14" s="101" t="s">
        <v>39</v>
      </c>
      <c r="C14" s="4" t="s">
        <v>3</v>
      </c>
      <c r="D14" s="6">
        <v>8000</v>
      </c>
      <c r="E14" s="7">
        <f t="shared" si="0"/>
        <v>0.90019804356958544</v>
      </c>
      <c r="F14" s="57">
        <v>1.5</v>
      </c>
      <c r="G14" s="57">
        <v>100</v>
      </c>
      <c r="H14" s="57">
        <f t="shared" si="1"/>
        <v>1.46675</v>
      </c>
      <c r="I14" s="7">
        <v>95</v>
      </c>
      <c r="J14" s="142">
        <v>1.42</v>
      </c>
      <c r="K14" s="137">
        <v>5</v>
      </c>
      <c r="L14" s="143">
        <v>4.675E-2</v>
      </c>
      <c r="M14" s="26">
        <f t="shared" si="2"/>
        <v>100</v>
      </c>
      <c r="N14" s="70">
        <f t="shared" si="3"/>
        <v>1.46675</v>
      </c>
      <c r="O14" s="7">
        <v>100</v>
      </c>
      <c r="P14" s="25">
        <f>N14/F14*100</f>
        <v>97.783333333333331</v>
      </c>
      <c r="Q14" s="23"/>
      <c r="R14" s="185">
        <v>0</v>
      </c>
    </row>
    <row r="15" spans="1:18" s="1" customFormat="1" ht="36" x14ac:dyDescent="0.35">
      <c r="A15" s="4">
        <v>6</v>
      </c>
      <c r="B15" s="101" t="s">
        <v>40</v>
      </c>
      <c r="C15" s="4" t="s">
        <v>12</v>
      </c>
      <c r="D15" s="6">
        <v>1</v>
      </c>
      <c r="E15" s="7">
        <f t="shared" si="0"/>
        <v>1.2002640580927804</v>
      </c>
      <c r="F15" s="57">
        <v>2</v>
      </c>
      <c r="G15" s="57">
        <v>100</v>
      </c>
      <c r="H15" s="57">
        <f t="shared" si="1"/>
        <v>1.0000000000000009E-2</v>
      </c>
      <c r="I15" s="7">
        <f t="shared" ref="I11:I17" si="4">J15/F15*100</f>
        <v>100</v>
      </c>
      <c r="J15" s="142">
        <v>2</v>
      </c>
      <c r="K15" s="137">
        <f t="shared" ref="K15" si="5">L15/F15*100</f>
        <v>0</v>
      </c>
      <c r="L15" s="143">
        <v>0</v>
      </c>
      <c r="M15" s="26">
        <f t="shared" si="2"/>
        <v>100</v>
      </c>
      <c r="N15" s="70">
        <f t="shared" si="3"/>
        <v>2</v>
      </c>
      <c r="O15" s="7">
        <v>100</v>
      </c>
      <c r="P15" s="25">
        <f>N15/F15*100</f>
        <v>100</v>
      </c>
      <c r="Q15" s="23"/>
      <c r="R15" s="185">
        <v>1.99</v>
      </c>
    </row>
    <row r="16" spans="1:18" s="1" customFormat="1" ht="35.25" customHeight="1" x14ac:dyDescent="0.35">
      <c r="A16" s="4">
        <v>7</v>
      </c>
      <c r="B16" s="101" t="s">
        <v>41</v>
      </c>
      <c r="C16" s="4" t="s">
        <v>3</v>
      </c>
      <c r="D16" s="6">
        <v>1</v>
      </c>
      <c r="E16" s="7">
        <f>F16/166.63*100</f>
        <v>4.8010562323711214</v>
      </c>
      <c r="F16" s="57">
        <v>8</v>
      </c>
      <c r="G16" s="57">
        <v>100</v>
      </c>
      <c r="H16" s="57">
        <f>N16-R16</f>
        <v>7.98</v>
      </c>
      <c r="I16" s="7">
        <v>90</v>
      </c>
      <c r="J16" s="142">
        <v>0</v>
      </c>
      <c r="K16" s="137">
        <v>10</v>
      </c>
      <c r="L16" s="143">
        <v>7.98</v>
      </c>
      <c r="M16" s="26">
        <f t="shared" si="2"/>
        <v>100</v>
      </c>
      <c r="N16" s="70">
        <f t="shared" si="3"/>
        <v>7.98</v>
      </c>
      <c r="O16" s="7">
        <v>100</v>
      </c>
      <c r="P16" s="25">
        <f>N16/F16*100</f>
        <v>99.75</v>
      </c>
      <c r="Q16" s="23"/>
      <c r="R16" s="185">
        <v>0</v>
      </c>
    </row>
    <row r="17" spans="1:18" s="1" customFormat="1" ht="18" customHeight="1" x14ac:dyDescent="0.35">
      <c r="A17" s="24"/>
      <c r="B17" s="30" t="s">
        <v>15</v>
      </c>
      <c r="C17" s="9"/>
      <c r="D17" s="3"/>
      <c r="E17" s="7">
        <f>F17/166.63*100</f>
        <v>18.964172117865932</v>
      </c>
      <c r="F17" s="58">
        <f>SUM(F10:F16)</f>
        <v>31.6</v>
      </c>
      <c r="G17" s="58">
        <v>100</v>
      </c>
      <c r="H17" s="58">
        <f t="shared" ref="H17" si="6">SUM(H10:H16)</f>
        <v>25.516750000000005</v>
      </c>
      <c r="I17" s="123">
        <f>AVERAGE(I10:I16)</f>
        <v>92.857142857142861</v>
      </c>
      <c r="J17" s="179">
        <f>SUM(J10:J16)</f>
        <v>7.42</v>
      </c>
      <c r="K17" s="123">
        <f>AVERAGE(K10:K16)</f>
        <v>7.1428571428571432</v>
      </c>
      <c r="L17" s="177">
        <f>SUM(L10:L16)</f>
        <v>24.086750000000002</v>
      </c>
      <c r="M17" s="123">
        <f>AVERAGE(M10:M16)</f>
        <v>100</v>
      </c>
      <c r="N17" s="70">
        <v>31.52</v>
      </c>
      <c r="O17" s="7">
        <f>(O16+O15+O13+O12+O11+O10)/7</f>
        <v>85.408450704225359</v>
      </c>
      <c r="P17" s="163">
        <f>N17*100/F17</f>
        <v>99.746835443037966</v>
      </c>
      <c r="Q17" s="23"/>
      <c r="R17" s="192">
        <f>SUM(R10:R16)</f>
        <v>5.99</v>
      </c>
    </row>
    <row r="18" spans="1:18" s="1" customFormat="1" ht="15.75" customHeight="1" x14ac:dyDescent="0.35">
      <c r="A18" s="19"/>
      <c r="B18" s="151" t="s">
        <v>5</v>
      </c>
      <c r="C18" s="152"/>
      <c r="D18" s="152"/>
      <c r="E18" s="152"/>
      <c r="F18" s="152"/>
      <c r="G18" s="171"/>
      <c r="H18" s="171"/>
      <c r="I18" s="17"/>
      <c r="J18" s="32"/>
      <c r="K18" s="128"/>
      <c r="L18" s="129"/>
      <c r="M18" s="31"/>
      <c r="N18" s="32"/>
      <c r="O18" s="17"/>
      <c r="P18" s="33"/>
      <c r="Q18" s="34"/>
      <c r="R18" s="185"/>
    </row>
    <row r="19" spans="1:18" s="124" customFormat="1" x14ac:dyDescent="0.45">
      <c r="A19" s="145"/>
      <c r="B19" s="146" t="s">
        <v>63</v>
      </c>
      <c r="C19" s="147"/>
      <c r="D19" s="148"/>
      <c r="E19" s="123"/>
      <c r="F19" s="149"/>
      <c r="G19" s="149"/>
      <c r="H19" s="149"/>
      <c r="I19" s="123"/>
      <c r="J19" s="179"/>
      <c r="K19" s="139"/>
      <c r="L19" s="177"/>
      <c r="M19" s="123">
        <f>AVERAGE(M12:M18)</f>
        <v>100</v>
      </c>
      <c r="N19" s="71"/>
      <c r="O19" s="123"/>
      <c r="P19" s="71"/>
      <c r="Q19" s="150"/>
      <c r="R19" s="187"/>
    </row>
    <row r="20" spans="1:18" ht="34.5" x14ac:dyDescent="0.5">
      <c r="A20" s="103">
        <v>1</v>
      </c>
      <c r="B20" s="102" t="s">
        <v>47</v>
      </c>
      <c r="C20" s="4" t="s">
        <v>3</v>
      </c>
      <c r="D20" s="6">
        <v>2</v>
      </c>
      <c r="E20" s="7">
        <f>F20/166.63*100</f>
        <v>0.30006601452319509</v>
      </c>
      <c r="F20" s="104">
        <v>0.5</v>
      </c>
      <c r="G20" s="104">
        <v>100</v>
      </c>
      <c r="H20" s="105">
        <f>N20-R20</f>
        <v>0.25</v>
      </c>
      <c r="I20" s="7">
        <f t="shared" ref="I20:I27" si="7">J20/F20*100</f>
        <v>100</v>
      </c>
      <c r="J20" s="142">
        <v>0.5</v>
      </c>
      <c r="K20" s="137">
        <f>L20/F20*100</f>
        <v>0</v>
      </c>
      <c r="L20" s="143">
        <v>0</v>
      </c>
      <c r="M20" s="144">
        <f>I20+K20</f>
        <v>100</v>
      </c>
      <c r="N20" s="70">
        <f>L20+J20</f>
        <v>0.5</v>
      </c>
      <c r="O20" s="7">
        <f>N20/F20*100</f>
        <v>100</v>
      </c>
      <c r="P20" s="70">
        <f>N20/F20*100</f>
        <v>100</v>
      </c>
      <c r="Q20" s="22"/>
      <c r="R20" s="185">
        <v>0.25</v>
      </c>
    </row>
    <row r="21" spans="1:18" ht="51.75" x14ac:dyDescent="0.5">
      <c r="A21" s="103">
        <v>2</v>
      </c>
      <c r="B21" s="102" t="s">
        <v>48</v>
      </c>
      <c r="C21" s="4" t="s">
        <v>3</v>
      </c>
      <c r="D21" s="6">
        <v>2</v>
      </c>
      <c r="E21" s="7">
        <f>F21/166.63*100</f>
        <v>0.90019804356958544</v>
      </c>
      <c r="F21" s="104">
        <v>1.5</v>
      </c>
      <c r="G21" s="104">
        <v>100</v>
      </c>
      <c r="H21" s="105">
        <f t="shared" ref="H21:H27" si="8">N21-R21</f>
        <v>0</v>
      </c>
      <c r="I21" s="7">
        <v>95</v>
      </c>
      <c r="J21" s="142">
        <v>0</v>
      </c>
      <c r="K21" s="137">
        <v>5</v>
      </c>
      <c r="L21" s="143">
        <v>1.49</v>
      </c>
      <c r="M21" s="144">
        <f>I21+K21</f>
        <v>100</v>
      </c>
      <c r="N21" s="70">
        <f>L21+J21</f>
        <v>1.49</v>
      </c>
      <c r="O21" s="7">
        <f>N21/F21*100</f>
        <v>99.333333333333329</v>
      </c>
      <c r="P21" s="70">
        <f>N21/F21*100</f>
        <v>99.333333333333329</v>
      </c>
      <c r="Q21" s="22"/>
      <c r="R21" s="185">
        <v>1.49</v>
      </c>
    </row>
    <row r="22" spans="1:18" ht="34.5" x14ac:dyDescent="0.5">
      <c r="A22" s="103">
        <v>3</v>
      </c>
      <c r="B22" s="102" t="s">
        <v>49</v>
      </c>
      <c r="C22" s="4" t="s">
        <v>12</v>
      </c>
      <c r="D22" s="6">
        <v>1</v>
      </c>
      <c r="E22" s="7">
        <f>F22/166.63*100</f>
        <v>0.60013202904639018</v>
      </c>
      <c r="F22" s="104">
        <v>1</v>
      </c>
      <c r="G22" s="104">
        <v>100</v>
      </c>
      <c r="H22" s="105">
        <f t="shared" si="8"/>
        <v>0.49</v>
      </c>
      <c r="I22" s="7">
        <v>90</v>
      </c>
      <c r="J22" s="142">
        <v>0.59</v>
      </c>
      <c r="K22" s="137">
        <v>10</v>
      </c>
      <c r="L22" s="143">
        <v>0.41</v>
      </c>
      <c r="M22" s="144">
        <f>I22+K22</f>
        <v>100</v>
      </c>
      <c r="N22" s="70">
        <f>L22+J22</f>
        <v>1</v>
      </c>
      <c r="O22" s="26">
        <v>100</v>
      </c>
      <c r="P22" s="70">
        <f>N22/F22*100</f>
        <v>100</v>
      </c>
      <c r="Q22" s="22"/>
      <c r="R22" s="185">
        <v>0.51</v>
      </c>
    </row>
    <row r="23" spans="1:18" ht="34.5" x14ac:dyDescent="0.5">
      <c r="A23" s="103">
        <v>4</v>
      </c>
      <c r="B23" s="102" t="s">
        <v>51</v>
      </c>
      <c r="C23" s="4" t="s">
        <v>12</v>
      </c>
      <c r="D23" s="6">
        <v>1</v>
      </c>
      <c r="E23" s="7">
        <f>F23/166.63*100</f>
        <v>0.45009902178479272</v>
      </c>
      <c r="F23" s="99">
        <v>0.75</v>
      </c>
      <c r="G23" s="99">
        <v>100</v>
      </c>
      <c r="H23" s="105">
        <f t="shared" si="8"/>
        <v>0.75</v>
      </c>
      <c r="I23" s="7">
        <f t="shared" si="7"/>
        <v>0</v>
      </c>
      <c r="J23" s="142">
        <v>0</v>
      </c>
      <c r="K23" s="137">
        <f>L23/F23*100</f>
        <v>100</v>
      </c>
      <c r="L23" s="143">
        <v>0.75</v>
      </c>
      <c r="M23" s="144">
        <f>I23+K23</f>
        <v>100</v>
      </c>
      <c r="N23" s="70">
        <f>L23+J23</f>
        <v>0.75</v>
      </c>
      <c r="O23" s="26">
        <v>100</v>
      </c>
      <c r="P23" s="70">
        <f>N23/F23*100</f>
        <v>100</v>
      </c>
      <c r="Q23" s="22"/>
      <c r="R23" s="185">
        <v>0</v>
      </c>
    </row>
    <row r="24" spans="1:18" ht="34.5" x14ac:dyDescent="0.5">
      <c r="A24" s="103">
        <v>5</v>
      </c>
      <c r="B24" s="102" t="s">
        <v>13</v>
      </c>
      <c r="C24" s="4" t="s">
        <v>12</v>
      </c>
      <c r="D24" s="6">
        <v>1</v>
      </c>
      <c r="E24" s="7">
        <f>F24/166.63*100</f>
        <v>0.30006601452319509</v>
      </c>
      <c r="F24" s="104">
        <v>0.5</v>
      </c>
      <c r="G24" s="104">
        <v>100</v>
      </c>
      <c r="H24" s="105">
        <f t="shared" si="8"/>
        <v>0</v>
      </c>
      <c r="I24" s="7">
        <f t="shared" si="7"/>
        <v>100</v>
      </c>
      <c r="J24" s="142">
        <v>0.5</v>
      </c>
      <c r="K24" s="137">
        <f>L24/F24*100</f>
        <v>0</v>
      </c>
      <c r="L24" s="143">
        <v>0</v>
      </c>
      <c r="M24" s="144">
        <f>I24+K24</f>
        <v>100</v>
      </c>
      <c r="N24" s="70">
        <f>L24+J24</f>
        <v>0.5</v>
      </c>
      <c r="O24" s="26"/>
      <c r="P24" s="70">
        <f>N24/F24*100</f>
        <v>100</v>
      </c>
      <c r="Q24" s="22"/>
      <c r="R24" s="185">
        <v>0.5</v>
      </c>
    </row>
    <row r="25" spans="1:18" ht="34.5" x14ac:dyDescent="0.5">
      <c r="A25" s="103">
        <v>6</v>
      </c>
      <c r="B25" s="102" t="s">
        <v>14</v>
      </c>
      <c r="C25" s="4" t="s">
        <v>12</v>
      </c>
      <c r="D25" s="6">
        <v>1</v>
      </c>
      <c r="E25" s="7">
        <f>F25/166.63*100</f>
        <v>1.2002640580927804</v>
      </c>
      <c r="F25" s="104">
        <v>2</v>
      </c>
      <c r="G25" s="104">
        <v>100</v>
      </c>
      <c r="H25" s="105">
        <f t="shared" si="8"/>
        <v>1.99</v>
      </c>
      <c r="I25" s="7">
        <f t="shared" si="7"/>
        <v>0</v>
      </c>
      <c r="J25" s="142">
        <v>0</v>
      </c>
      <c r="K25" s="137">
        <v>100</v>
      </c>
      <c r="L25" s="143">
        <v>1.99</v>
      </c>
      <c r="M25" s="144">
        <f>I25+K25</f>
        <v>100</v>
      </c>
      <c r="N25" s="70">
        <f>L25+J25</f>
        <v>1.99</v>
      </c>
      <c r="O25" s="26"/>
      <c r="P25" s="70">
        <f>N25/F25*100</f>
        <v>99.5</v>
      </c>
      <c r="Q25" s="22"/>
      <c r="R25" s="185">
        <v>0</v>
      </c>
    </row>
    <row r="26" spans="1:18" ht="51.75" x14ac:dyDescent="0.5">
      <c r="A26" s="103">
        <v>7</v>
      </c>
      <c r="B26" s="102" t="s">
        <v>53</v>
      </c>
      <c r="C26" s="4" t="s">
        <v>12</v>
      </c>
      <c r="D26" s="6">
        <v>1</v>
      </c>
      <c r="E26" s="7">
        <f>F26/166.63*100</f>
        <v>0.30006601452319509</v>
      </c>
      <c r="F26" s="104">
        <v>0.5</v>
      </c>
      <c r="G26" s="104">
        <v>100</v>
      </c>
      <c r="H26" s="105">
        <f t="shared" si="8"/>
        <v>0</v>
      </c>
      <c r="I26" s="7">
        <f t="shared" si="7"/>
        <v>100</v>
      </c>
      <c r="J26" s="142">
        <v>0.5</v>
      </c>
      <c r="K26" s="137">
        <f>L26/F26*100</f>
        <v>0</v>
      </c>
      <c r="L26" s="143">
        <v>0</v>
      </c>
      <c r="M26" s="144">
        <f>I26+K26</f>
        <v>100</v>
      </c>
      <c r="N26" s="70">
        <f>L26+J26</f>
        <v>0.5</v>
      </c>
      <c r="O26" s="26"/>
      <c r="P26" s="70">
        <f>N26/F26*100</f>
        <v>100</v>
      </c>
      <c r="Q26" s="22"/>
      <c r="R26" s="185">
        <v>0.5</v>
      </c>
    </row>
    <row r="27" spans="1:18" ht="21.75" customHeight="1" x14ac:dyDescent="0.5">
      <c r="A27" s="103">
        <v>8</v>
      </c>
      <c r="B27" s="102" t="s">
        <v>52</v>
      </c>
      <c r="C27" s="4" t="s">
        <v>12</v>
      </c>
      <c r="D27" s="6">
        <v>2</v>
      </c>
      <c r="E27" s="7">
        <f>F27/166.63*100</f>
        <v>3.6007921742783418</v>
      </c>
      <c r="F27" s="104">
        <v>6</v>
      </c>
      <c r="G27" s="104">
        <v>100</v>
      </c>
      <c r="H27" s="105">
        <f t="shared" si="8"/>
        <v>5.99</v>
      </c>
      <c r="I27" s="7">
        <v>95</v>
      </c>
      <c r="J27" s="142">
        <v>0</v>
      </c>
      <c r="K27" s="137">
        <v>5</v>
      </c>
      <c r="L27" s="143">
        <v>5.99</v>
      </c>
      <c r="M27" s="144">
        <f>I27+K27</f>
        <v>100</v>
      </c>
      <c r="N27" s="70">
        <f>L27+J27</f>
        <v>5.99</v>
      </c>
      <c r="O27" s="26"/>
      <c r="P27" s="70">
        <f>N27/F27*100</f>
        <v>99.833333333333343</v>
      </c>
      <c r="Q27" s="22"/>
      <c r="R27" s="185">
        <v>0</v>
      </c>
    </row>
    <row r="28" spans="1:18" ht="27" customHeight="1" x14ac:dyDescent="0.25">
      <c r="A28" s="6"/>
      <c r="B28" s="59" t="s">
        <v>29</v>
      </c>
      <c r="C28" s="9"/>
      <c r="D28" s="3"/>
      <c r="E28" s="7">
        <f>F28/166.63*100</f>
        <v>7.6516833703414751</v>
      </c>
      <c r="F28" s="156">
        <f>SUM(F20:F27)</f>
        <v>12.75</v>
      </c>
      <c r="G28" s="156"/>
      <c r="H28" s="156">
        <f>SUM(H20:H27)</f>
        <v>9.4700000000000006</v>
      </c>
      <c r="I28" s="123">
        <f>AVERAGE(I20:I27)</f>
        <v>72.5</v>
      </c>
      <c r="J28" s="156">
        <f t="shared" ref="J28:L28" si="9">SUM(J20:J27)</f>
        <v>2.09</v>
      </c>
      <c r="K28" s="123">
        <f>AVERAGE(K20:K27)</f>
        <v>27.5</v>
      </c>
      <c r="L28" s="156">
        <f t="shared" si="9"/>
        <v>10.629999999999999</v>
      </c>
      <c r="M28" s="123">
        <f>AVERAGE(M20:M27)</f>
        <v>100</v>
      </c>
      <c r="N28" s="156">
        <f t="shared" ref="N28" si="10">SUM(N20:N27)</f>
        <v>12.72</v>
      </c>
      <c r="O28" s="7">
        <f>(O21+O20+O34+O33+O32+O31+O30)/7</f>
        <v>99.904761904761898</v>
      </c>
      <c r="P28" s="71">
        <f>N28/F28*100</f>
        <v>99.764705882352942</v>
      </c>
      <c r="Q28" s="22"/>
      <c r="R28" s="185"/>
    </row>
    <row r="29" spans="1:18" ht="27" customHeight="1" x14ac:dyDescent="0.25">
      <c r="A29" s="6"/>
      <c r="B29" s="159" t="s">
        <v>64</v>
      </c>
      <c r="C29" s="160"/>
      <c r="D29" s="160"/>
      <c r="E29" s="160"/>
      <c r="F29" s="160"/>
      <c r="G29" s="172"/>
      <c r="H29" s="172"/>
      <c r="I29" s="156"/>
      <c r="J29" s="157"/>
      <c r="K29" s="156"/>
      <c r="L29" s="156"/>
      <c r="M29" s="158"/>
      <c r="N29" s="156"/>
      <c r="O29" s="7"/>
      <c r="P29" s="70"/>
      <c r="Q29" s="22"/>
      <c r="R29" s="185"/>
    </row>
    <row r="30" spans="1:18" s="47" customFormat="1" ht="36.75" customHeight="1" x14ac:dyDescent="0.5">
      <c r="A30" s="103">
        <v>1</v>
      </c>
      <c r="B30" s="102" t="s">
        <v>44</v>
      </c>
      <c r="C30" s="141" t="s">
        <v>3</v>
      </c>
      <c r="D30" s="60">
        <v>2</v>
      </c>
      <c r="E30" s="51">
        <f>F30/166.63*100</f>
        <v>0.63013863049870977</v>
      </c>
      <c r="F30" s="104">
        <v>1.05</v>
      </c>
      <c r="G30" s="104">
        <v>100</v>
      </c>
      <c r="H30" s="105">
        <f>N30-R30</f>
        <v>0.59000000000000008</v>
      </c>
      <c r="I30" s="51">
        <v>60</v>
      </c>
      <c r="J30" s="142">
        <v>0.61</v>
      </c>
      <c r="K30" s="137">
        <v>40</v>
      </c>
      <c r="L30" s="143">
        <v>0.44</v>
      </c>
      <c r="M30" s="144">
        <f>I30+K30</f>
        <v>100</v>
      </c>
      <c r="N30" s="70">
        <f>L30+J30</f>
        <v>1.05</v>
      </c>
      <c r="O30" s="51">
        <f>N30/F30*100</f>
        <v>100</v>
      </c>
      <c r="P30" s="70">
        <f>N30/F30*100</f>
        <v>100</v>
      </c>
      <c r="Q30" s="73"/>
      <c r="R30" s="188">
        <v>0.46</v>
      </c>
    </row>
    <row r="31" spans="1:18" x14ac:dyDescent="0.5">
      <c r="A31" s="103">
        <v>2</v>
      </c>
      <c r="B31" s="102" t="s">
        <v>43</v>
      </c>
      <c r="C31" s="4" t="s">
        <v>3</v>
      </c>
      <c r="D31" s="4">
        <v>1</v>
      </c>
      <c r="E31" s="7">
        <f t="shared" ref="E31:E38" si="11">F31/166.63*100</f>
        <v>0.60013202904639018</v>
      </c>
      <c r="F31" s="104">
        <v>1</v>
      </c>
      <c r="G31" s="104">
        <v>100</v>
      </c>
      <c r="H31" s="105">
        <f t="shared" ref="H31:H34" si="12">N31-R31</f>
        <v>0.37</v>
      </c>
      <c r="I31" s="51">
        <f>J31/F31*100</f>
        <v>75</v>
      </c>
      <c r="J31" s="142">
        <v>0.75</v>
      </c>
      <c r="K31" s="137">
        <f t="shared" ref="K31:K36" si="13">L31/F31*100</f>
        <v>25</v>
      </c>
      <c r="L31" s="143">
        <v>0.25</v>
      </c>
      <c r="M31" s="144">
        <f t="shared" ref="M31:M34" si="14">I31+K31</f>
        <v>100</v>
      </c>
      <c r="N31" s="70">
        <f t="shared" ref="N31:N34" si="15">L31+J31</f>
        <v>1</v>
      </c>
      <c r="O31" s="7">
        <f>N31/F31*100</f>
        <v>100</v>
      </c>
      <c r="P31" s="70">
        <f>N31/F31*100</f>
        <v>100</v>
      </c>
      <c r="Q31" s="22"/>
      <c r="R31" s="185">
        <v>0.63</v>
      </c>
    </row>
    <row r="32" spans="1:18" ht="32.25" customHeight="1" x14ac:dyDescent="0.5">
      <c r="A32" s="103">
        <v>3</v>
      </c>
      <c r="B32" s="102" t="s">
        <v>45</v>
      </c>
      <c r="C32" s="4" t="s">
        <v>3</v>
      </c>
      <c r="D32" s="6">
        <v>1</v>
      </c>
      <c r="E32" s="7">
        <f t="shared" si="11"/>
        <v>0.30006601452319509</v>
      </c>
      <c r="F32" s="104">
        <v>0.5</v>
      </c>
      <c r="G32" s="104">
        <v>100</v>
      </c>
      <c r="H32" s="105">
        <f t="shared" si="12"/>
        <v>0.5</v>
      </c>
      <c r="I32" s="51">
        <v>80</v>
      </c>
      <c r="J32" s="142">
        <v>0</v>
      </c>
      <c r="K32" s="137">
        <v>20</v>
      </c>
      <c r="L32" s="143">
        <v>0.5</v>
      </c>
      <c r="M32" s="144">
        <f t="shared" si="14"/>
        <v>100</v>
      </c>
      <c r="N32" s="70">
        <f t="shared" si="15"/>
        <v>0.5</v>
      </c>
      <c r="O32" s="7">
        <f>N32/F32*100</f>
        <v>100</v>
      </c>
      <c r="P32" s="70">
        <f>N32/F32*100</f>
        <v>100</v>
      </c>
      <c r="Q32" s="22"/>
      <c r="R32" s="185">
        <v>0</v>
      </c>
    </row>
    <row r="33" spans="1:18" x14ac:dyDescent="0.5">
      <c r="A33" s="103">
        <v>4</v>
      </c>
      <c r="B33" s="107" t="s">
        <v>46</v>
      </c>
      <c r="C33" s="4" t="s">
        <v>3</v>
      </c>
      <c r="D33" s="6">
        <v>1</v>
      </c>
      <c r="E33" s="7">
        <f t="shared" si="11"/>
        <v>0.30006601452319509</v>
      </c>
      <c r="F33" s="99">
        <v>0.5</v>
      </c>
      <c r="G33" s="99">
        <v>100</v>
      </c>
      <c r="H33" s="105">
        <f t="shared" si="12"/>
        <v>0.21999999999999997</v>
      </c>
      <c r="I33" s="51">
        <v>70</v>
      </c>
      <c r="J33" s="70">
        <v>0.28000000000000003</v>
      </c>
      <c r="K33" s="137">
        <v>30</v>
      </c>
      <c r="L33" s="143">
        <v>0.22</v>
      </c>
      <c r="M33" s="144">
        <f t="shared" si="14"/>
        <v>100</v>
      </c>
      <c r="N33" s="70">
        <f t="shared" si="15"/>
        <v>0.5</v>
      </c>
      <c r="O33" s="7">
        <f>N33/F33*100</f>
        <v>100</v>
      </c>
      <c r="P33" s="70">
        <f>N33/F33*100</f>
        <v>100</v>
      </c>
      <c r="Q33" s="22"/>
      <c r="R33" s="185">
        <v>0.28000000000000003</v>
      </c>
    </row>
    <row r="34" spans="1:18" ht="40.5" customHeight="1" x14ac:dyDescent="0.5">
      <c r="A34" s="103">
        <v>5</v>
      </c>
      <c r="B34" s="108" t="s">
        <v>59</v>
      </c>
      <c r="C34" s="4" t="s">
        <v>3</v>
      </c>
      <c r="D34" s="6">
        <v>1</v>
      </c>
      <c r="E34" s="7">
        <f t="shared" si="11"/>
        <v>0.90019804356958544</v>
      </c>
      <c r="F34" s="99">
        <v>1.5</v>
      </c>
      <c r="G34" s="99">
        <v>100</v>
      </c>
      <c r="H34" s="105">
        <f t="shared" si="12"/>
        <v>0.3600000000000001</v>
      </c>
      <c r="I34" s="51">
        <v>95</v>
      </c>
      <c r="J34" s="142">
        <v>1.36</v>
      </c>
      <c r="K34" s="137">
        <v>5</v>
      </c>
      <c r="L34" s="143">
        <v>0.14000000000000001</v>
      </c>
      <c r="M34" s="144">
        <f t="shared" si="14"/>
        <v>100</v>
      </c>
      <c r="N34" s="70">
        <f t="shared" si="15"/>
        <v>1.5</v>
      </c>
      <c r="O34" s="7">
        <f>N34/F34*100</f>
        <v>100</v>
      </c>
      <c r="P34" s="70">
        <f>N34/F34*100</f>
        <v>100</v>
      </c>
      <c r="Q34" s="22"/>
      <c r="R34" s="185">
        <v>1.1399999999999999</v>
      </c>
    </row>
    <row r="35" spans="1:18" ht="34.5" x14ac:dyDescent="0.5">
      <c r="A35" s="103">
        <v>6</v>
      </c>
      <c r="B35" s="102" t="s">
        <v>50</v>
      </c>
      <c r="C35" s="4" t="s">
        <v>12</v>
      </c>
      <c r="D35" s="6">
        <v>1</v>
      </c>
      <c r="E35" s="7">
        <f>F35/166.63*100</f>
        <v>2.3225109524095302</v>
      </c>
      <c r="F35" s="104">
        <v>3.87</v>
      </c>
      <c r="G35" s="99">
        <v>100</v>
      </c>
      <c r="H35" s="105">
        <f>N35-R35</f>
        <v>0.37999999999999989</v>
      </c>
      <c r="I35" s="51">
        <f t="shared" ref="I35:I37" si="16">J35/F35*100</f>
        <v>100</v>
      </c>
      <c r="J35" s="142">
        <v>3.87</v>
      </c>
      <c r="K35" s="137">
        <f t="shared" si="13"/>
        <v>0</v>
      </c>
      <c r="L35" s="143">
        <v>0</v>
      </c>
      <c r="M35" s="144">
        <f>I35+K35</f>
        <v>100</v>
      </c>
      <c r="N35" s="70">
        <f>L35+J35</f>
        <v>3.87</v>
      </c>
      <c r="O35" s="26">
        <v>100</v>
      </c>
      <c r="P35" s="70">
        <f>N35/F35*100</f>
        <v>100</v>
      </c>
      <c r="Q35" s="22"/>
      <c r="R35" s="185">
        <v>3.49</v>
      </c>
    </row>
    <row r="36" spans="1:18" s="47" customFormat="1" ht="32.25" customHeight="1" x14ac:dyDescent="0.5">
      <c r="A36" s="60">
        <v>7</v>
      </c>
      <c r="B36" s="161" t="s">
        <v>8</v>
      </c>
      <c r="C36" s="74"/>
      <c r="D36" s="75"/>
      <c r="E36" s="51">
        <f t="shared" si="11"/>
        <v>68.331032827221989</v>
      </c>
      <c r="F36" s="68">
        <v>113.86</v>
      </c>
      <c r="G36" s="68">
        <v>95</v>
      </c>
      <c r="H36" s="193">
        <v>19.88</v>
      </c>
      <c r="I36" s="51">
        <f t="shared" si="16"/>
        <v>78.754610925698231</v>
      </c>
      <c r="J36" s="76">
        <v>89.67</v>
      </c>
      <c r="K36" s="137">
        <f t="shared" si="13"/>
        <v>6.8856490426839976</v>
      </c>
      <c r="L36" s="130">
        <v>7.84</v>
      </c>
      <c r="M36" s="39">
        <f>N36/F36*100</f>
        <v>78.974178816089932</v>
      </c>
      <c r="N36" s="69">
        <v>89.92</v>
      </c>
      <c r="O36" s="77">
        <f>N36/F36*100</f>
        <v>78.974178816089932</v>
      </c>
      <c r="P36" s="70">
        <f>N36/F36*100</f>
        <v>78.974178816089932</v>
      </c>
      <c r="Q36" s="73"/>
      <c r="R36" s="188"/>
    </row>
    <row r="37" spans="1:18" ht="24.75" customHeight="1" x14ac:dyDescent="0.25">
      <c r="A37" s="110"/>
      <c r="B37" s="111" t="s">
        <v>30</v>
      </c>
      <c r="C37" s="112"/>
      <c r="D37" s="110"/>
      <c r="E37" s="113">
        <f t="shared" si="11"/>
        <v>81.035827882134072</v>
      </c>
      <c r="F37" s="114">
        <f>SUM(F28:F36)</f>
        <v>135.03</v>
      </c>
      <c r="G37" s="114">
        <v>100</v>
      </c>
      <c r="H37" s="114">
        <f>SUM(H30:H36)+H28</f>
        <v>31.769999999999996</v>
      </c>
      <c r="I37" s="51">
        <f t="shared" si="16"/>
        <v>73.043027475375837</v>
      </c>
      <c r="J37" s="180">
        <f>SUM(J28:J36)</f>
        <v>98.63</v>
      </c>
      <c r="K37" s="123">
        <f>AVERAGE(K29:K36)</f>
        <v>18.126521291812001</v>
      </c>
      <c r="L37" s="178">
        <f>SUM(L28:L36)</f>
        <v>20.02</v>
      </c>
      <c r="M37" s="123">
        <f>AVERAGE(M29:M36)</f>
        <v>96.996311259441427</v>
      </c>
      <c r="N37" s="69">
        <f>N28+N30+N31+N32+N33+N34+N35+N36</f>
        <v>111.06</v>
      </c>
      <c r="O37" s="40">
        <f>N37/F37*100</f>
        <v>82.248389246834037</v>
      </c>
      <c r="P37" s="162">
        <f>N37/F37*100</f>
        <v>82.248389246834037</v>
      </c>
      <c r="Q37" s="115"/>
      <c r="R37" s="185"/>
    </row>
    <row r="38" spans="1:18" s="122" customFormat="1" ht="45.75" customHeight="1" x14ac:dyDescent="0.2">
      <c r="A38" s="116"/>
      <c r="B38" s="117" t="s">
        <v>60</v>
      </c>
      <c r="C38" s="118"/>
      <c r="D38" s="116"/>
      <c r="E38" s="120">
        <f t="shared" si="11"/>
        <v>100</v>
      </c>
      <c r="F38" s="119">
        <f>F17+F37</f>
        <v>166.63</v>
      </c>
      <c r="G38" s="119">
        <f>(G17+G37)/2</f>
        <v>100</v>
      </c>
      <c r="H38" s="119">
        <f>H17+H37</f>
        <v>57.286749999999998</v>
      </c>
      <c r="I38" s="119">
        <f>(I17+I37)/2</f>
        <v>82.950085166259356</v>
      </c>
      <c r="J38" s="119">
        <f>J17+J37</f>
        <v>106.05</v>
      </c>
      <c r="K38" s="119">
        <f>(K17+K37)/2</f>
        <v>12.634689217334572</v>
      </c>
      <c r="L38" s="119">
        <f>L17+L37</f>
        <v>44.106750000000005</v>
      </c>
      <c r="M38" s="119">
        <f>(M17+M37)/2</f>
        <v>98.498155629720713</v>
      </c>
      <c r="N38" s="119">
        <f>N17+N37</f>
        <v>142.58000000000001</v>
      </c>
      <c r="O38" s="119">
        <f>O17+O37</f>
        <v>167.6568399510594</v>
      </c>
      <c r="P38" s="164">
        <f>N38/F38*100</f>
        <v>85.566824701434328</v>
      </c>
      <c r="Q38" s="121"/>
      <c r="R38" s="65"/>
    </row>
    <row r="39" spans="1:18" ht="27.75" customHeight="1" x14ac:dyDescent="0.6">
      <c r="A39" s="41"/>
      <c r="B39" s="53" t="s">
        <v>9</v>
      </c>
      <c r="C39" s="42"/>
      <c r="D39" s="42"/>
      <c r="E39" s="109"/>
      <c r="F39" s="78"/>
      <c r="G39" s="78"/>
      <c r="H39" s="78"/>
      <c r="I39" s="17"/>
      <c r="J39" s="43"/>
      <c r="K39" s="131"/>
      <c r="L39" s="131"/>
      <c r="M39" s="43"/>
      <c r="N39" s="43"/>
      <c r="O39" s="43"/>
      <c r="P39" s="43"/>
      <c r="Q39" s="43"/>
    </row>
    <row r="40" spans="1:18" s="47" customFormat="1" x14ac:dyDescent="0.6">
      <c r="A40" s="48">
        <v>1</v>
      </c>
      <c r="B40" s="44" t="s">
        <v>6</v>
      </c>
      <c r="C40" s="45"/>
      <c r="D40" s="45"/>
      <c r="E40" s="7"/>
      <c r="F40" s="56"/>
      <c r="G40" s="56"/>
      <c r="H40" s="56"/>
      <c r="I40" s="7"/>
      <c r="J40" s="45"/>
      <c r="K40" s="132"/>
      <c r="L40" s="132"/>
      <c r="M40" s="46"/>
      <c r="N40" s="46"/>
      <c r="O40" s="46"/>
      <c r="P40" s="46"/>
      <c r="Q40" s="45"/>
      <c r="R40" s="189"/>
    </row>
    <row r="41" spans="1:18" x14ac:dyDescent="0.6">
      <c r="A41" s="19" t="s">
        <v>4</v>
      </c>
      <c r="B41" s="194" t="s">
        <v>10</v>
      </c>
      <c r="C41" s="195"/>
      <c r="D41" s="196"/>
      <c r="E41" s="17"/>
      <c r="F41" s="55"/>
      <c r="G41" s="55"/>
      <c r="H41" s="55"/>
      <c r="I41" s="17"/>
      <c r="J41" s="13"/>
      <c r="K41" s="133"/>
      <c r="L41" s="134"/>
      <c r="M41" s="95"/>
      <c r="N41" s="96"/>
      <c r="O41" s="18"/>
      <c r="P41" s="18"/>
      <c r="Q41" s="13"/>
    </row>
    <row r="42" spans="1:18" x14ac:dyDescent="0.6">
      <c r="A42" s="15">
        <v>1</v>
      </c>
      <c r="B42" s="14" t="s">
        <v>6</v>
      </c>
      <c r="C42" s="16"/>
      <c r="D42" s="13"/>
      <c r="E42" s="17"/>
      <c r="F42" s="55"/>
      <c r="G42" s="55"/>
      <c r="H42" s="55"/>
      <c r="I42" s="17"/>
      <c r="J42" s="13"/>
      <c r="K42" s="135"/>
      <c r="L42" s="136"/>
      <c r="M42" s="20"/>
      <c r="N42" s="21"/>
      <c r="O42" s="18"/>
      <c r="P42" s="18"/>
      <c r="Q42" s="13"/>
    </row>
    <row r="43" spans="1:18" ht="39" x14ac:dyDescent="0.6">
      <c r="A43" s="48">
        <v>1</v>
      </c>
      <c r="B43" s="99" t="s">
        <v>54</v>
      </c>
      <c r="C43" s="49" t="s">
        <v>3</v>
      </c>
      <c r="D43" s="48">
        <v>1</v>
      </c>
      <c r="E43" s="7">
        <f>F43/25*100</f>
        <v>60</v>
      </c>
      <c r="F43" s="106">
        <v>15</v>
      </c>
      <c r="G43" s="106">
        <v>85</v>
      </c>
      <c r="H43" s="106">
        <f>N43-R43</f>
        <v>13.27</v>
      </c>
      <c r="I43" s="106">
        <v>90</v>
      </c>
      <c r="J43" s="70">
        <v>0.03</v>
      </c>
      <c r="K43" s="137">
        <v>5</v>
      </c>
      <c r="L43" s="143">
        <v>13.24</v>
      </c>
      <c r="M43" s="51">
        <f>I43+K43</f>
        <v>95</v>
      </c>
      <c r="N43" s="70">
        <f>L43+J43</f>
        <v>13.27</v>
      </c>
      <c r="O43" s="7">
        <f>N43/F43*100</f>
        <v>88.466666666666654</v>
      </c>
      <c r="P43" s="25">
        <f>N43/F43*100</f>
        <v>88.466666666666654</v>
      </c>
      <c r="Q43" s="50"/>
      <c r="R43" s="184">
        <v>0</v>
      </c>
    </row>
    <row r="44" spans="1:18" ht="39" x14ac:dyDescent="0.6">
      <c r="A44" s="48">
        <v>2</v>
      </c>
      <c r="B44" s="99" t="s">
        <v>55</v>
      </c>
      <c r="C44" s="49" t="s">
        <v>3</v>
      </c>
      <c r="D44" s="48">
        <v>1</v>
      </c>
      <c r="E44" s="7">
        <f t="shared" ref="E44:E48" si="17">F44/25*100</f>
        <v>20</v>
      </c>
      <c r="F44" s="106">
        <v>5</v>
      </c>
      <c r="G44" s="106">
        <v>95</v>
      </c>
      <c r="H44" s="106">
        <f t="shared" ref="H44:H47" si="18">N44-R44</f>
        <v>3.7300000000000004</v>
      </c>
      <c r="I44" s="106">
        <v>95</v>
      </c>
      <c r="J44" s="70">
        <v>3.5</v>
      </c>
      <c r="K44" s="137">
        <v>5</v>
      </c>
      <c r="L44" s="143">
        <v>1.48</v>
      </c>
      <c r="M44" s="51">
        <f t="shared" ref="M44:M47" si="19">I44+K44</f>
        <v>100</v>
      </c>
      <c r="N44" s="70">
        <f t="shared" ref="N44:N47" si="20">L44+J44</f>
        <v>4.9800000000000004</v>
      </c>
      <c r="O44" s="7">
        <f>N44/F44*100</f>
        <v>99.600000000000009</v>
      </c>
      <c r="P44" s="25">
        <f>N44/F44*100</f>
        <v>99.600000000000009</v>
      </c>
      <c r="Q44" s="50"/>
      <c r="R44" s="184">
        <v>1.25</v>
      </c>
    </row>
    <row r="45" spans="1:18" ht="39" x14ac:dyDescent="0.6">
      <c r="A45" s="48">
        <v>3</v>
      </c>
      <c r="B45" s="99" t="s">
        <v>56</v>
      </c>
      <c r="C45" s="49" t="s">
        <v>3</v>
      </c>
      <c r="D45" s="48">
        <v>1</v>
      </c>
      <c r="E45" s="7">
        <f t="shared" si="17"/>
        <v>12</v>
      </c>
      <c r="F45" s="106">
        <v>3</v>
      </c>
      <c r="G45" s="106">
        <v>90</v>
      </c>
      <c r="H45" s="106">
        <f t="shared" si="18"/>
        <v>1.4900000000000002</v>
      </c>
      <c r="I45" s="106">
        <v>95</v>
      </c>
      <c r="J45" s="70">
        <v>2.06</v>
      </c>
      <c r="K45" s="137">
        <v>5</v>
      </c>
      <c r="L45" s="143">
        <v>0.93</v>
      </c>
      <c r="M45" s="51">
        <f t="shared" si="19"/>
        <v>100</v>
      </c>
      <c r="N45" s="70">
        <f t="shared" si="20"/>
        <v>2.99</v>
      </c>
      <c r="O45" s="7">
        <v>100</v>
      </c>
      <c r="P45" s="25">
        <f>N45/F45*100</f>
        <v>99.666666666666671</v>
      </c>
      <c r="Q45" s="50"/>
      <c r="R45" s="184">
        <v>1.5</v>
      </c>
    </row>
    <row r="46" spans="1:18" ht="39" x14ac:dyDescent="0.6">
      <c r="A46" s="48">
        <v>4</v>
      </c>
      <c r="B46" s="99" t="s">
        <v>57</v>
      </c>
      <c r="C46" s="49" t="s">
        <v>3</v>
      </c>
      <c r="D46" s="48">
        <v>1</v>
      </c>
      <c r="E46" s="7">
        <f t="shared" si="17"/>
        <v>4</v>
      </c>
      <c r="F46" s="106">
        <v>1</v>
      </c>
      <c r="G46" s="106">
        <f t="shared" ref="G46:G47" si="21">H46/F46*100</f>
        <v>99</v>
      </c>
      <c r="H46" s="106">
        <f t="shared" si="18"/>
        <v>0.99</v>
      </c>
      <c r="I46" s="106">
        <v>90</v>
      </c>
      <c r="J46" s="70">
        <v>0</v>
      </c>
      <c r="K46" s="137">
        <v>10</v>
      </c>
      <c r="L46" s="143">
        <v>0.99</v>
      </c>
      <c r="M46" s="51">
        <f t="shared" si="19"/>
        <v>100</v>
      </c>
      <c r="N46" s="70">
        <f t="shared" si="20"/>
        <v>0.99</v>
      </c>
      <c r="O46" s="7">
        <v>100</v>
      </c>
      <c r="P46" s="25">
        <f>N46/F46*100</f>
        <v>99</v>
      </c>
      <c r="Q46" s="50"/>
      <c r="R46" s="184">
        <v>0</v>
      </c>
    </row>
    <row r="47" spans="1:18" x14ac:dyDescent="0.6">
      <c r="A47" s="48">
        <v>5</v>
      </c>
      <c r="B47" s="99" t="s">
        <v>58</v>
      </c>
      <c r="C47" s="49" t="s">
        <v>3</v>
      </c>
      <c r="D47" s="48">
        <v>1</v>
      </c>
      <c r="E47" s="7">
        <f t="shared" si="17"/>
        <v>4</v>
      </c>
      <c r="F47" s="106">
        <v>1</v>
      </c>
      <c r="G47" s="106">
        <f t="shared" si="21"/>
        <v>100</v>
      </c>
      <c r="H47" s="106">
        <f t="shared" si="18"/>
        <v>1</v>
      </c>
      <c r="I47" s="106">
        <v>80</v>
      </c>
      <c r="J47" s="70">
        <v>0.47</v>
      </c>
      <c r="K47" s="137">
        <v>20</v>
      </c>
      <c r="L47" s="138">
        <v>0.53</v>
      </c>
      <c r="M47" s="51">
        <f t="shared" si="19"/>
        <v>100</v>
      </c>
      <c r="N47" s="70">
        <f t="shared" si="20"/>
        <v>1</v>
      </c>
      <c r="O47" s="7">
        <f>N47/F47*100</f>
        <v>100</v>
      </c>
      <c r="P47" s="25">
        <f>N47/F47*100</f>
        <v>100</v>
      </c>
      <c r="Q47" s="50"/>
      <c r="R47" s="184">
        <v>0</v>
      </c>
    </row>
    <row r="48" spans="1:18" s="124" customFormat="1" ht="21.75" customHeight="1" x14ac:dyDescent="0.6">
      <c r="A48" s="38"/>
      <c r="B48" s="54" t="s">
        <v>61</v>
      </c>
      <c r="C48" s="52"/>
      <c r="D48" s="38"/>
      <c r="E48" s="123">
        <f t="shared" si="17"/>
        <v>100</v>
      </c>
      <c r="F48" s="58">
        <f>SUM(F43:F47)</f>
        <v>25</v>
      </c>
      <c r="G48" s="106">
        <f>AVERAGE(G43:G47)</f>
        <v>93.8</v>
      </c>
      <c r="H48" s="58">
        <f>SUM(H43:H47)</f>
        <v>20.48</v>
      </c>
      <c r="I48" s="106">
        <f>AVERAGE(I43:I47)</f>
        <v>90</v>
      </c>
      <c r="J48" s="58">
        <f t="shared" ref="J48:N48" si="22">SUM(J43:J47)</f>
        <v>6.06</v>
      </c>
      <c r="K48" s="106">
        <f>AVERAGE(K43:K47)</f>
        <v>9</v>
      </c>
      <c r="L48" s="58">
        <f t="shared" si="22"/>
        <v>17.170000000000002</v>
      </c>
      <c r="M48" s="106">
        <f>AVERAGE(M43:M47)</f>
        <v>99</v>
      </c>
      <c r="N48" s="58">
        <f t="shared" si="22"/>
        <v>23.23</v>
      </c>
      <c r="O48" s="58">
        <v>100</v>
      </c>
      <c r="P48" s="165">
        <v>92.95</v>
      </c>
      <c r="Q48" s="38"/>
      <c r="R48" s="190"/>
    </row>
    <row r="49" spans="1:18" s="166" customFormat="1" ht="24.75" customHeight="1" x14ac:dyDescent="0.25">
      <c r="A49" s="181"/>
      <c r="B49" s="182" t="s">
        <v>28</v>
      </c>
      <c r="C49" s="181"/>
      <c r="D49" s="181"/>
      <c r="E49" s="120">
        <f>F49/M3*100</f>
        <v>100</v>
      </c>
      <c r="F49" s="119">
        <f>F38+F48</f>
        <v>191.63</v>
      </c>
      <c r="G49" s="119">
        <f>(G38+G48)/2</f>
        <v>96.9</v>
      </c>
      <c r="H49" s="119">
        <f>H38+H48</f>
        <v>77.766750000000002</v>
      </c>
      <c r="I49" s="119">
        <f>(I38+I48)/2</f>
        <v>86.475042583129678</v>
      </c>
      <c r="J49" s="119">
        <f t="shared" ref="J49:L49" si="23">J38+J48</f>
        <v>112.11</v>
      </c>
      <c r="K49" s="119">
        <f>(K38+K48)/2</f>
        <v>10.817344608667286</v>
      </c>
      <c r="L49" s="119">
        <f t="shared" si="23"/>
        <v>61.276750000000007</v>
      </c>
      <c r="M49" s="119">
        <v>99</v>
      </c>
      <c r="N49" s="119">
        <f>N38+N48</f>
        <v>165.81</v>
      </c>
      <c r="O49" s="119">
        <v>99</v>
      </c>
      <c r="P49" s="119">
        <f>N49/F49*100</f>
        <v>86.526118039972872</v>
      </c>
      <c r="Q49" s="183"/>
      <c r="R49" s="191"/>
    </row>
  </sheetData>
  <mergeCells count="23">
    <mergeCell ref="K41:L41"/>
    <mergeCell ref="M41:N41"/>
    <mergeCell ref="I5:J5"/>
    <mergeCell ref="K5:L5"/>
    <mergeCell ref="M5:N5"/>
    <mergeCell ref="B18:F18"/>
    <mergeCell ref="B9:F9"/>
    <mergeCell ref="B29:F29"/>
    <mergeCell ref="G5:H5"/>
    <mergeCell ref="B41:D41"/>
    <mergeCell ref="O5:P5"/>
    <mergeCell ref="B8:Q8"/>
    <mergeCell ref="A4:B4"/>
    <mergeCell ref="C4:F4"/>
    <mergeCell ref="I4:Q4"/>
    <mergeCell ref="A5:A6"/>
    <mergeCell ref="B5:B6"/>
    <mergeCell ref="D5:F5"/>
    <mergeCell ref="A1:Q1"/>
    <mergeCell ref="A2:Q2"/>
    <mergeCell ref="I3:L3"/>
    <mergeCell ref="M3:N3"/>
    <mergeCell ref="O3:P3"/>
  </mergeCells>
  <pageMargins left="0.23622047244094491" right="0" top="0.19685039370078741" bottom="0" header="0.55118110236220474" footer="0.19685039370078741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sqref="A1:A40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0.97</v>
      </c>
    </row>
    <row r="3" spans="1:1" x14ac:dyDescent="0.25">
      <c r="A3">
        <v>8</v>
      </c>
    </row>
    <row r="4" spans="1:1" x14ac:dyDescent="0.25">
      <c r="A4">
        <v>7.09</v>
      </c>
    </row>
    <row r="5" spans="1:1" x14ac:dyDescent="0.25">
      <c r="A5">
        <v>1.46675</v>
      </c>
    </row>
    <row r="6" spans="1:1" x14ac:dyDescent="0.25">
      <c r="A6">
        <v>1.0000000000000009E-2</v>
      </c>
    </row>
    <row r="7" spans="1:1" x14ac:dyDescent="0.25">
      <c r="A7">
        <v>7.98</v>
      </c>
    </row>
    <row r="8" spans="1:1" x14ac:dyDescent="0.25">
      <c r="A8">
        <v>25.516750000000005</v>
      </c>
    </row>
    <row r="11" spans="1:1" x14ac:dyDescent="0.25">
      <c r="A11">
        <v>0.25</v>
      </c>
    </row>
    <row r="12" spans="1:1" x14ac:dyDescent="0.25">
      <c r="A12">
        <v>0</v>
      </c>
    </row>
    <row r="13" spans="1:1" x14ac:dyDescent="0.25">
      <c r="A13">
        <v>0.49</v>
      </c>
    </row>
    <row r="14" spans="1:1" x14ac:dyDescent="0.25">
      <c r="A14">
        <v>0.75</v>
      </c>
    </row>
    <row r="15" spans="1:1" x14ac:dyDescent="0.25">
      <c r="A15">
        <v>0</v>
      </c>
    </row>
    <row r="16" spans="1:1" x14ac:dyDescent="0.25">
      <c r="A16">
        <v>1.99</v>
      </c>
    </row>
    <row r="17" spans="1:1" x14ac:dyDescent="0.25">
      <c r="A17">
        <v>0</v>
      </c>
    </row>
    <row r="18" spans="1:1" x14ac:dyDescent="0.25">
      <c r="A18">
        <v>5.99</v>
      </c>
    </row>
    <row r="19" spans="1:1" x14ac:dyDescent="0.25">
      <c r="A19">
        <v>9.4700000000000006</v>
      </c>
    </row>
    <row r="21" spans="1:1" x14ac:dyDescent="0.25">
      <c r="A21">
        <v>0.59000000000000008</v>
      </c>
    </row>
    <row r="22" spans="1:1" x14ac:dyDescent="0.25">
      <c r="A22">
        <v>0.37</v>
      </c>
    </row>
    <row r="23" spans="1:1" x14ac:dyDescent="0.25">
      <c r="A23">
        <v>0.5</v>
      </c>
    </row>
    <row r="24" spans="1:1" x14ac:dyDescent="0.25">
      <c r="A24">
        <v>0.21999999999999997</v>
      </c>
    </row>
    <row r="25" spans="1:1" x14ac:dyDescent="0.25">
      <c r="A25">
        <v>0.3600000000000001</v>
      </c>
    </row>
    <row r="26" spans="1:1" x14ac:dyDescent="0.25">
      <c r="A26">
        <v>0.37999999999999989</v>
      </c>
    </row>
    <row r="27" spans="1:1" x14ac:dyDescent="0.25">
      <c r="A27">
        <v>19.88</v>
      </c>
    </row>
    <row r="28" spans="1:1" x14ac:dyDescent="0.25">
      <c r="A28">
        <v>31.769999999999996</v>
      </c>
    </row>
    <row r="34" spans="1:1" x14ac:dyDescent="0.25">
      <c r="A34">
        <v>13.27</v>
      </c>
    </row>
    <row r="35" spans="1:1" x14ac:dyDescent="0.25">
      <c r="A35">
        <v>3.7300000000000004</v>
      </c>
    </row>
    <row r="36" spans="1:1" x14ac:dyDescent="0.25">
      <c r="A36">
        <v>1.4900000000000002</v>
      </c>
    </row>
    <row r="37" spans="1:1" x14ac:dyDescent="0.25">
      <c r="A37">
        <v>0.99</v>
      </c>
    </row>
    <row r="38" spans="1:1" x14ac:dyDescent="0.25">
      <c r="A38">
        <v>1</v>
      </c>
    </row>
    <row r="39" spans="1:1" x14ac:dyDescent="0.25">
      <c r="A39">
        <v>20.48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असार २०८१</vt:lpstr>
      <vt:lpstr>Sheet1</vt:lpstr>
      <vt:lpstr>Sheet2</vt:lpstr>
      <vt:lpstr>'असार २०८१'!Print_Titles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2024-07-19T14:38:02Z</dcterms:modified>
</cp:coreProperties>
</file>